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Välisõhu ja kiirgusosakond\Kristalt 2020\UUELE_2020 (Kristalt lahkudes)\KORAK aruanded jne\"/>
    </mc:Choice>
  </mc:AlternateContent>
  <bookViews>
    <workbookView xWindow="0" yWindow="48" windowWidth="15588" windowHeight="7128" activeTab="1"/>
  </bookViews>
  <sheets>
    <sheet name="Tegevused_vorm" sheetId="5" r:id="rId1"/>
    <sheet name="KeA" sheetId="8" r:id="rId2"/>
    <sheet name="A.L.A.R.A" sheetId="9" r:id="rId3"/>
    <sheet name="KEMIT" sheetId="12" r:id="rId4"/>
    <sheet name="PPA" sheetId="13" r:id="rId5"/>
    <sheet name="PäA" sheetId="14" r:id="rId6"/>
    <sheet name="TervA" sheetId="15" r:id="rId7"/>
    <sheet name="KKI" sheetId="16" r:id="rId8"/>
    <sheet name="MKM" sheetId="17" r:id="rId9"/>
    <sheet name="SiM" sheetId="19" r:id="rId10"/>
    <sheet name="RaM" sheetId="20" r:id="rId11"/>
    <sheet name="MTA" sheetId="21" r:id="rId12"/>
    <sheet name="EGT" sheetId="23" r:id="rId13"/>
    <sheet name="AS Ökosil" sheetId="24" r:id="rId14"/>
    <sheet name="SoM" sheetId="25" r:id="rId15"/>
  </sheets>
  <definedNames>
    <definedName name="_Toc530730174" localSheetId="2">A.L.A.R.A!#REF!</definedName>
    <definedName name="_Toc530730174" localSheetId="13">'AS Ökosil'!#REF!</definedName>
    <definedName name="_Toc530730174" localSheetId="12">EGT!#REF!</definedName>
    <definedName name="_Toc530730174" localSheetId="1">KeA!$B$47</definedName>
    <definedName name="_Toc530730174" localSheetId="3">KEMIT!#REF!</definedName>
    <definedName name="_Toc530730174" localSheetId="7">KKI!#REF!</definedName>
    <definedName name="_Toc530730174" localSheetId="8">MKM!#REF!</definedName>
    <definedName name="_Toc530730174" localSheetId="11">MTA!#REF!</definedName>
    <definedName name="_Toc530730174" localSheetId="4">PPA!#REF!</definedName>
    <definedName name="_Toc530730174" localSheetId="5">PäA!#REF!</definedName>
    <definedName name="_Toc530730174" localSheetId="10">RaM!#REF!</definedName>
    <definedName name="_Toc530730174" localSheetId="9">SiM!#REF!</definedName>
    <definedName name="_Toc530730174" localSheetId="14">SoM!$B$4</definedName>
    <definedName name="_Toc530730174" localSheetId="0">Tegevused_vorm!$B$70</definedName>
    <definedName name="_Toc530730174" localSheetId="6">TervA!#REF!</definedName>
  </definedNames>
  <calcPr calcId="152511"/>
</workbook>
</file>

<file path=xl/calcChain.xml><?xml version="1.0" encoding="utf-8"?>
<calcChain xmlns="http://schemas.openxmlformats.org/spreadsheetml/2006/main">
  <c r="H11" i="19" l="1"/>
  <c r="G12" i="17"/>
  <c r="H12" i="17"/>
  <c r="H4" i="17"/>
  <c r="G4" i="17"/>
  <c r="H19" i="16"/>
  <c r="G13" i="9"/>
  <c r="G23" i="9"/>
  <c r="H40" i="8" l="1"/>
  <c r="G33" i="8"/>
  <c r="H33" i="8"/>
  <c r="H32" i="8" s="1"/>
  <c r="H25" i="8"/>
  <c r="H19" i="8"/>
  <c r="G13" i="8"/>
  <c r="H13" i="8"/>
  <c r="G9" i="8"/>
  <c r="H9" i="8"/>
  <c r="H8" i="8" s="1"/>
  <c r="G8" i="8"/>
  <c r="G3" i="8"/>
  <c r="G2" i="8" s="1"/>
  <c r="H3" i="8"/>
  <c r="H2" i="8"/>
  <c r="G7" i="25"/>
  <c r="H4" i="25"/>
  <c r="G4" i="25"/>
  <c r="H8" i="24"/>
  <c r="G8" i="24"/>
  <c r="H5" i="24"/>
  <c r="H4" i="24" s="1"/>
  <c r="G5" i="24"/>
  <c r="G4" i="24" s="1"/>
  <c r="H7" i="23"/>
  <c r="G7" i="23"/>
  <c r="H4" i="23"/>
  <c r="H3" i="23" s="1"/>
  <c r="G4" i="23"/>
  <c r="G3" i="23" s="1"/>
  <c r="H6" i="21"/>
  <c r="H5" i="21" s="1"/>
  <c r="G6" i="21"/>
  <c r="G5" i="21" s="1"/>
  <c r="H4" i="20"/>
  <c r="H3" i="20" s="1"/>
  <c r="H8" i="20" s="1"/>
  <c r="G4" i="20"/>
  <c r="G3" i="20" s="1"/>
  <c r="G8" i="20" s="1"/>
  <c r="H8" i="19"/>
  <c r="H7" i="19" s="1"/>
  <c r="G8" i="19"/>
  <c r="G7" i="19" s="1"/>
  <c r="H4" i="19"/>
  <c r="H3" i="19" s="1"/>
  <c r="G4" i="19"/>
  <c r="G3" i="19" s="1"/>
  <c r="G11" i="19" s="1"/>
  <c r="G3" i="17"/>
  <c r="G17" i="17" s="1"/>
  <c r="G16" i="16"/>
  <c r="H17" i="16"/>
  <c r="H16" i="16" s="1"/>
  <c r="G17" i="16"/>
  <c r="H13" i="16"/>
  <c r="H12" i="16" s="1"/>
  <c r="G13" i="16"/>
  <c r="G12" i="16" s="1"/>
  <c r="H8" i="16"/>
  <c r="H7" i="16" s="1"/>
  <c r="G8" i="16"/>
  <c r="G7" i="16" s="1"/>
  <c r="H3" i="16"/>
  <c r="H2" i="16" s="1"/>
  <c r="G3" i="16"/>
  <c r="G2" i="16" s="1"/>
  <c r="G19" i="16" s="1"/>
  <c r="H3" i="15"/>
  <c r="H18" i="15" s="1"/>
  <c r="G16" i="15"/>
  <c r="H13" i="15"/>
  <c r="H12" i="15" s="1"/>
  <c r="G13" i="15"/>
  <c r="G12" i="15" s="1"/>
  <c r="H9" i="15"/>
  <c r="H8" i="15" s="1"/>
  <c r="G9" i="15"/>
  <c r="G8" i="15" s="1"/>
  <c r="H4" i="15"/>
  <c r="G4" i="15"/>
  <c r="G3" i="15" s="1"/>
  <c r="G18" i="15" s="1"/>
  <c r="H8" i="14"/>
  <c r="H7" i="14" s="1"/>
  <c r="G8" i="14"/>
  <c r="G7" i="14" s="1"/>
  <c r="H4" i="14"/>
  <c r="H3" i="14" s="1"/>
  <c r="H10" i="14" s="1"/>
  <c r="G4" i="14"/>
  <c r="G3" i="14" s="1"/>
  <c r="H4" i="13"/>
  <c r="H3" i="13" s="1"/>
  <c r="H6" i="13" s="1"/>
  <c r="G4" i="13"/>
  <c r="H7" i="12"/>
  <c r="H6" i="12" s="1"/>
  <c r="G7" i="12"/>
  <c r="G6" i="12" s="1"/>
  <c r="H3" i="12"/>
  <c r="H2" i="12" s="1"/>
  <c r="G3" i="12"/>
  <c r="G2" i="12" s="1"/>
  <c r="H23" i="9"/>
  <c r="H13" i="9"/>
  <c r="H12" i="9" s="1"/>
  <c r="H9" i="9"/>
  <c r="G9" i="9"/>
  <c r="H7" i="9"/>
  <c r="H6" i="9" s="1"/>
  <c r="G7" i="9"/>
  <c r="G6" i="9" s="1"/>
  <c r="H4" i="9"/>
  <c r="H3" i="9" s="1"/>
  <c r="H2" i="9" s="1"/>
  <c r="G3" i="9"/>
  <c r="G2" i="9" s="1"/>
  <c r="H50" i="8"/>
  <c r="G50" i="8"/>
  <c r="H47" i="8"/>
  <c r="G47" i="8"/>
  <c r="G40" i="8"/>
  <c r="G39" i="8" s="1"/>
  <c r="G32" i="8"/>
  <c r="H29" i="8"/>
  <c r="G29" i="8"/>
  <c r="G25" i="8"/>
  <c r="H23" i="8"/>
  <c r="H22" i="8" s="1"/>
  <c r="G23" i="8"/>
  <c r="G22" i="8" s="1"/>
  <c r="G19" i="8"/>
  <c r="H28" i="9" l="1"/>
  <c r="G52" i="8"/>
  <c r="G9" i="12"/>
  <c r="H9" i="12"/>
  <c r="G12" i="9"/>
  <c r="G28" i="9" s="1"/>
  <c r="G46" i="8"/>
  <c r="H46" i="8"/>
  <c r="H52" i="8" s="1"/>
  <c r="H3" i="17"/>
  <c r="H17" i="17" s="1"/>
  <c r="H8" i="5"/>
  <c r="G76" i="5" l="1"/>
  <c r="H59" i="5"/>
  <c r="H58" i="5" s="1"/>
  <c r="G59" i="5"/>
  <c r="G58" i="5" s="1"/>
  <c r="H18" i="5"/>
  <c r="G18" i="5"/>
  <c r="H12" i="5"/>
  <c r="G12" i="5"/>
  <c r="G28" i="5" l="1"/>
  <c r="H49" i="5" l="1"/>
  <c r="H48" i="5" s="1"/>
  <c r="G49" i="5"/>
  <c r="G48" i="5" s="1"/>
  <c r="H73" i="5" l="1"/>
  <c r="G73" i="5"/>
  <c r="H70" i="5"/>
  <c r="G70" i="5"/>
  <c r="H24" i="5"/>
  <c r="G24" i="5"/>
  <c r="H44" i="5"/>
  <c r="G44" i="5"/>
  <c r="H11" i="5" l="1"/>
  <c r="G11" i="5"/>
  <c r="G69" i="5"/>
  <c r="H69" i="5"/>
  <c r="H38" i="5" l="1"/>
  <c r="G38" i="5"/>
  <c r="G27" i="5" s="1"/>
  <c r="H28" i="5"/>
  <c r="H27" i="5" l="1"/>
  <c r="H3" i="5" l="1"/>
  <c r="H2" i="5" l="1"/>
  <c r="G3" i="5"/>
  <c r="G2" i="5" s="1"/>
  <c r="G81" i="5" s="1"/>
  <c r="H81" i="5" l="1"/>
</calcChain>
</file>

<file path=xl/sharedStrings.xml><?xml version="1.0" encoding="utf-8"?>
<sst xmlns="http://schemas.openxmlformats.org/spreadsheetml/2006/main" count="1011" uniqueCount="260">
  <si>
    <t>Indikaator/Tulemus</t>
  </si>
  <si>
    <t>EA liik</t>
  </si>
  <si>
    <t>NR</t>
  </si>
  <si>
    <t>Vastutaja (org)</t>
  </si>
  <si>
    <t>Eesmärk/Meede/Tegevus</t>
  </si>
  <si>
    <t>Algtase (aasta)</t>
  </si>
  <si>
    <t>1.</t>
  </si>
  <si>
    <t xml:space="preserve">1.1. </t>
  </si>
  <si>
    <t>Protseduuride väljatöötamine kiirgusohutuse järelevalve korraldamiseks.</t>
  </si>
  <si>
    <t>1.1.1.</t>
  </si>
  <si>
    <t>1.1.4.</t>
  </si>
  <si>
    <t>2.1.</t>
  </si>
  <si>
    <t>2.3.</t>
  </si>
  <si>
    <t>3.</t>
  </si>
  <si>
    <t>3.1.</t>
  </si>
  <si>
    <t>2.1.1.</t>
  </si>
  <si>
    <t>2.1.2.</t>
  </si>
  <si>
    <t>2.2.1.</t>
  </si>
  <si>
    <t>2.2.2.</t>
  </si>
  <si>
    <t>2.3.1.</t>
  </si>
  <si>
    <t>3.1.1.</t>
  </si>
  <si>
    <t>3.1.2.</t>
  </si>
  <si>
    <t>3.1.3.</t>
  </si>
  <si>
    <t>3.1.4.</t>
  </si>
  <si>
    <t>Meede: Kiirgushädaolukordade lahendamise plaani (HOLP) koostamine ja plaanikohase valmisoleku tagamine</t>
  </si>
  <si>
    <t>3.2.1.</t>
  </si>
  <si>
    <t>4.</t>
  </si>
  <si>
    <t>4.1.</t>
  </si>
  <si>
    <t>4.1.1.</t>
  </si>
  <si>
    <t>4.1.2.</t>
  </si>
  <si>
    <t>4.1.3.</t>
  </si>
  <si>
    <t>5.</t>
  </si>
  <si>
    <t>5.1.</t>
  </si>
  <si>
    <t>5.1.1.</t>
  </si>
  <si>
    <t>5.1.2.</t>
  </si>
  <si>
    <t>Meede: Looduslikest kiirgusallikatest tingitud ohtude minimeerimine</t>
  </si>
  <si>
    <t>Meede: Meditsiinikiiritusest saadava aastase elanikudoosi taseme hindamise juurutamine</t>
  </si>
  <si>
    <t>Uus plaan on kinnitatud</t>
  </si>
  <si>
    <t>Päästeameti mõõtevahendite ja kaitsevarustuse baas, mõõtevahendite ja saasteäratuseks vajalike seadmete baasi uuendamine</t>
  </si>
  <si>
    <t>Mõõtevahendite ja saasteärastuseks vajalike seadmete baas on uuendatud</t>
  </si>
  <si>
    <t>Koolitused on toimunud</t>
  </si>
  <si>
    <t>MKM, A.L.A.R.A.</t>
  </si>
  <si>
    <t>Maksu- ja Tolliameti mõõtevahendite ja kaitsevarustuse baasi uuendamine</t>
  </si>
  <si>
    <t>SiM, PäA</t>
  </si>
  <si>
    <t>KeA</t>
  </si>
  <si>
    <t>KeM, KeA</t>
  </si>
  <si>
    <t>KeM</t>
  </si>
  <si>
    <t>2.1.3.</t>
  </si>
  <si>
    <t>Olemasoleva vaheladustuspaiga haldamine</t>
  </si>
  <si>
    <t>4.1.7.</t>
  </si>
  <si>
    <t>3.1.5.</t>
  </si>
  <si>
    <t>3.1.6.</t>
  </si>
  <si>
    <t>3.1.7.</t>
  </si>
  <si>
    <t>3.1.8.</t>
  </si>
  <si>
    <t>3.1.9.</t>
  </si>
  <si>
    <t>KeM, A.L.A.R.A</t>
  </si>
  <si>
    <t>Keskkonnaameti mõõtevahendite ja kaitsevarustuse baasi uuendamine</t>
  </si>
  <si>
    <t xml:space="preserve">Tammiku jäätmehoidla ohutustamise lõpule viimine </t>
  </si>
  <si>
    <t>Jäätmete käitlemise kvaliteedijuhtimissüsteemi arendamine</t>
  </si>
  <si>
    <t>Meede: Radioaktiivsete jäätmete tekke vähendamine ja nende ohutu vaheladustamise korraldamine</t>
  </si>
  <si>
    <t>2.2.3.</t>
  </si>
  <si>
    <t>2.2.4.</t>
  </si>
  <si>
    <t>2.2.5.</t>
  </si>
  <si>
    <t>1.1.5.</t>
  </si>
  <si>
    <t>Väljaarvamis- ja vabastamistasemete tuletamise aluste ühtlustamine mistahes radionukliide sisaldava materjali koguste osas</t>
  </si>
  <si>
    <t>2.1.4.</t>
  </si>
  <si>
    <t>2.1.5.</t>
  </si>
  <si>
    <t>Saastunud metallijäätmete kokkukogumine ja sulatamine</t>
  </si>
  <si>
    <t>Radioaktiivsete jäätmete käitlusseadmete pargi arendamine ja jäätmete ladustamiseks vajalike pakendite soetamine</t>
  </si>
  <si>
    <t>Riigiasutuste töötajatele mõeldud kiirgusalaste põhiteadmiste veebikursuse väljatöötamine</t>
  </si>
  <si>
    <t>Veebipõhiste teabematerjalide koostamine elanikele kiirgushädaolukordades käitumisest koos KKK-ga</t>
  </si>
  <si>
    <t>vähemalt 2 koolitust sellel perioodil</t>
  </si>
  <si>
    <t>KeA, KEMIT</t>
  </si>
  <si>
    <t>Keskkonnaameti radoonimõõteseadmete uuendamine</t>
  </si>
  <si>
    <t>KKI</t>
  </si>
  <si>
    <t>IRRS järelmissioon ja ARTEMIS missioon on toimunud</t>
  </si>
  <si>
    <t>1.1.2.</t>
  </si>
  <si>
    <t>1.1.3.</t>
  </si>
  <si>
    <t xml:space="preserve">1.1.6. </t>
  </si>
  <si>
    <t>3.2.2.</t>
  </si>
  <si>
    <t>4.1.4.</t>
  </si>
  <si>
    <t>4.1.6.</t>
  </si>
  <si>
    <t>Radioaktiivsed jäätmed on nõuetekohaselt käideldud ja vaheladustatud.</t>
  </si>
  <si>
    <t>Pidev</t>
  </si>
  <si>
    <t>Vaheladustuspaik on hooldatud ja soovimatu ründe, mille tulemusel võib toimuda ümbritseva keskkonna saastumine, vastu kaitstud. Seireprogrammide täitmine ning vajadusel seiretulemustest lähtuvalt meetmekavade koostamine ja rakendamine.</t>
  </si>
  <si>
    <t>Hoidla on ohutustatud - jäätmed on hoidlast eemaldatud, hoidla on saastusest puhastatud, lammutatud ning vabastatud üldiseks kasutamiseks.</t>
  </si>
  <si>
    <t>Jäätmete iseloomustamise süsteemi arendamine alfa- ja beetakiirgajate määramiseks</t>
  </si>
  <si>
    <t>Alfa- ja beetakiirgajate määramist võimaldavate mõõteseadmete soetamine, mõõtemetoodikate koostamine ja personali koolitamine (2019-2029).</t>
  </si>
  <si>
    <t>Radioaktiivsete jäätmete vabastamiseks vajalike protseduuride väljatöötamine</t>
  </si>
  <si>
    <t>Peamised protseduurid radioaktiivsete jäätmete vabastamiseks on koostatud ja kooskõlastatud (2016-2019).</t>
  </si>
  <si>
    <t>Kokkukogutud saastunud metall iseloomustatakse ja saadetakse sulatmisele. Sulatamisest järgi jäänud kontsentreeritud jäätmed on nõuetekohaselt töödeldud ja pakendatud võimaldamaks nende edasist ladustamist vahe- või lõppladustuspaigas.</t>
  </si>
  <si>
    <t>KKM, A.L.A.R.A.</t>
  </si>
  <si>
    <t>Toimub pidev juhtimissüsteemi parendamine tagamaks radioaktiivsete jäätmete ohutut käitlemist.</t>
  </si>
  <si>
    <t>Radioaktiivsete jäätmete käitlusseadmete parki arendatakse järjepidevalt, mis võimaldab jäätmeid lõppladustamiseks sobivalt käidelda. Samuti on soetatud lõppladustamiseks vajalikud jäätmepakendid.</t>
  </si>
  <si>
    <t>A.L.A.R.A.</t>
  </si>
  <si>
    <t>Omanikuta kiirgusallikate käitlussüsteemi arendamine ja käigushoidmine</t>
  </si>
  <si>
    <t>Tagatud on omanikuta kiirgusallikate ohutu kokkukogumine ja nende järjepidev käitlemine.</t>
  </si>
  <si>
    <t>Strateegia sätestab kommunikatsiooni eesmärgid ning identifitseerib sihtgrupid. Strateegia sisaldab kava tulevasteks tegevusteks. Edaspidi põhineb kommunikatsioon strateegial, mida regulaarselt üle vaadetakse ja vajadusel täiendatakse.</t>
  </si>
  <si>
    <t>KeM, MKM, A.L.A.R.A.</t>
  </si>
  <si>
    <t>KMH on algatatud.</t>
  </si>
  <si>
    <t>Teostatakse uuringud nagu näiteks Paldiski objekti peahoone seisukorra insenertehniline uuring, reaktorisektsioonide radioloogiline uuring, reaktorisarkofaagide ja reaktorisektsioonide konstruktsiooni uuring jne.</t>
  </si>
  <si>
    <t>Potentsiaalselt ohtlikest kiirgusallikatest teavitamise ja kokkukogumise kampaaniate regulaarne korraldamine</t>
  </si>
  <si>
    <t>Keskkonnainspektsiooni mõõtevahendite baasi uuendamine</t>
  </si>
  <si>
    <t>Ehitusmaterjalide täiendavate radioloogiliste uuringute tegemine</t>
  </si>
  <si>
    <t>Radooni andmebaas on väljaarendatud</t>
  </si>
  <si>
    <t>MKM, KeM (KeA), A.L.A.R.A.</t>
  </si>
  <si>
    <t>KEM, KeA</t>
  </si>
  <si>
    <t>VF</t>
  </si>
  <si>
    <t>KIK,VF</t>
  </si>
  <si>
    <t>KIK</t>
  </si>
  <si>
    <t>VF, RE</t>
  </si>
  <si>
    <t>RE</t>
  </si>
  <si>
    <t>VF/KIK</t>
  </si>
  <si>
    <t>Projekteerimise ja ehitusega seotud õppekavade täiendamine looduskiirguse (eelkõige radooni) valdkonnas</t>
  </si>
  <si>
    <t>2013/59/Euratom art 75 probleemsete ehitusmaterjalide väljaselgitamine</t>
  </si>
  <si>
    <t>suurendada selle valdkonna spetsialistide teadlikkus looduskiirgusest, eriti just radoonist ja radooni kaitsemeetmetest</t>
  </si>
  <si>
    <t>Kalibreerimiskeskus on rajatud 2020.aastaks</t>
  </si>
  <si>
    <t>Kiirgusalaseid teabepäevasid korraldatakse iga-aastaselt</t>
  </si>
  <si>
    <t>Kiirgusohutuse järelevalve korraldamiseks vajalikud protseduurid on väljatöötatud</t>
  </si>
  <si>
    <t xml:space="preserve">On ühtlustatud väljaarvamis- ja vabastamistasemete tuletamise alused </t>
  </si>
  <si>
    <t>KOKKU</t>
  </si>
  <si>
    <t>KeM, KeA, KKI</t>
  </si>
  <si>
    <t>MKM, SiM, KeM KeA, A.L.A.R.A.</t>
  </si>
  <si>
    <t>Lõppladustuspaiga rajamise ja reaktorisektsioonide dekomissioneerimise kommunikatsioonistrateegia koostamine ja rakendamine</t>
  </si>
  <si>
    <t xml:space="preserve">Paldiski endise tuumaobjekti reaktorisektsioonide dekomissioneerimise KMH algatamine </t>
  </si>
  <si>
    <t>2020</t>
  </si>
  <si>
    <t>Loodud on kõiki osapooli rahuldav radioloogiliste uuringute klassifikaator, mille tervishoiuteenuse osutajad on oma infosüsteemides kasutusele võtnud.</t>
  </si>
  <si>
    <t>Kokku on lepitud elanikudoosi taseme hindamise eest vastutav asutus.</t>
  </si>
  <si>
    <t>Üldise põhjendatuse hindamiseks on osapoolte vahel kokku lepitud parim ja optimaalseim lahendus. Sõltuvalt kokkulepitud lahendusvariandist on rakendatud tegevused, mille tulemusena toimub Eestis meditsiinikiirituse valdkonnas üldise põhjendatuse järjepidev hindamine</t>
  </si>
  <si>
    <t>Täiendava uuringuvajadusega aladel on väljatöötatud uuringumetoodika</t>
  </si>
  <si>
    <t>Välja on töötatud riigiasutuste töötajatele mõeldud kiirgusalaste põhiteadmiste veebikursus</t>
  </si>
  <si>
    <t>Keskkonnaameti mõõtevahendite ja kaitsevarustuse baas on uuendatud</t>
  </si>
  <si>
    <t>Keskkonnaameti radoonimõõteseadmed on uuendatud</t>
  </si>
  <si>
    <t>Rahvusvaheliste auditite ettevalmistamine ja  läbiviimine</t>
  </si>
  <si>
    <t>Saneerimisprojekti järelseire järjepidev tagamine</t>
  </si>
  <si>
    <t>2015-….</t>
  </si>
  <si>
    <t>Joogivee määruse nr 82 rakendamise kontrollimine seoses radioloogiliste näitajate kontrollväärtuse ületamisega</t>
  </si>
  <si>
    <t>Parameetri kontrollväärtust ületavate veevärkide omanikud on teostanud kulu-tulu põhise tasuvusanalüüsi radionukliidide sisalduse vähendamise otstarbekuseks</t>
  </si>
  <si>
    <t>Kiirgusspetsialistide piisava arvu tagamine Eestis</t>
  </si>
  <si>
    <t>Sillamäe jäätmehoidla radioaktiivsuse seire  </t>
  </si>
  <si>
    <t>KIK, RE</t>
  </si>
  <si>
    <t>Õigusaktide täiendamine</t>
  </si>
  <si>
    <t>Koostatud on vajalikud analüüsid ning õigusloomet on täiendatud</t>
  </si>
  <si>
    <t xml:space="preserve">2. </t>
  </si>
  <si>
    <t>Veebipõhiste teabematerjalide koostamine elanikele kiirgushädaolukordades käitumisest;</t>
  </si>
  <si>
    <t>KeA-sse vähemalt ühe täiendava ametikoha loomine radooni spetsialisti KKI-sse vähemalt kahe kiirguse valdkonnale orienteeritud inspektori ametikoha loomine, KEM-i vähemalt ühe täiendava ametikoha loomine EL ja rahvusvaheliste kohustuste täitmiseks ning AS-i A.L.A.R.A. seoses  radioaktiivsete jäätmete lõppladustuspaiga rajamise ja Paldiski endise tuumaobjekti dekomissioneerimise eeluuringutega ühe täiendava ametikoha loomine.</t>
  </si>
  <si>
    <t xml:space="preserve">KeM, KeA; KKI; A.L.A.R.A. </t>
  </si>
  <si>
    <t xml:space="preserve">Kiirgusalaste teabepäevade korraldamine </t>
  </si>
  <si>
    <r>
      <t>Radioaktiivsete jäätmete käitlemine</t>
    </r>
    <r>
      <rPr>
        <b/>
        <sz val="8"/>
        <color rgb="FF7030A0"/>
        <rFont val="Arial"/>
        <family val="2"/>
        <charset val="186"/>
      </rPr>
      <t xml:space="preserve"> </t>
    </r>
  </si>
  <si>
    <t>28</t>
  </si>
  <si>
    <r>
      <t>Radioaktiivsete jäätmete lõppladustuspaiga rajamiseks</t>
    </r>
    <r>
      <rPr>
        <b/>
        <sz val="8"/>
        <color rgb="FFFF0000"/>
        <rFont val="Arial"/>
        <family val="2"/>
        <charset val="186"/>
      </rPr>
      <t xml:space="preserve"> </t>
    </r>
    <r>
      <rPr>
        <b/>
        <sz val="8"/>
        <color rgb="FF000000"/>
        <rFont val="Arial"/>
        <family val="2"/>
        <charset val="186"/>
      </rPr>
      <t xml:space="preserve"> vajalike keskkonnauuringute tellimine</t>
    </r>
  </si>
  <si>
    <t>Paldiski endise tuumaobjekti reaktorisektsioonide dekomissioneerimiseks vajalike uuringute tellimine</t>
  </si>
  <si>
    <t>Radoonialaste koolituste korraldamine kõrgendatud radooniriskiga aladel asuvate kohalike omavalitsuste ametnikele</t>
  </si>
  <si>
    <t>Korraldatud on vähemalt 1 koolitus sellel perioodil</t>
  </si>
  <si>
    <r>
      <t>Kiirgushädaolukordade lahendamise plaani koostamine</t>
    </r>
    <r>
      <rPr>
        <b/>
        <sz val="8"/>
        <color rgb="FFFF0000"/>
        <rFont val="Arial"/>
        <family val="2"/>
        <charset val="186"/>
      </rPr>
      <t xml:space="preserve"> </t>
    </r>
  </si>
  <si>
    <t>Kiirgus- või tuumaõnnetuste alastel õppustel osalemine ja nende korraldamine</t>
  </si>
  <si>
    <t>Õppusetel on osaletud ning korraldatud</t>
  </si>
  <si>
    <t>Mõõtevahendite baasi on uuendatud</t>
  </si>
  <si>
    <r>
      <t>Radooniriski osas täiendava uuringuvajadusega alade</t>
    </r>
    <r>
      <rPr>
        <b/>
        <sz val="8"/>
        <color rgb="FF000000"/>
        <rFont val="Arial"/>
        <family val="2"/>
        <charset val="186"/>
      </rPr>
      <t xml:space="preserve"> uuringumetoodika väljatöötamine</t>
    </r>
  </si>
  <si>
    <t>Radooniriski osas täiendava uuringuvajadusega alade pinnaseõhu ja siseõhu radooniuuringute tegemine</t>
  </si>
  <si>
    <t>KeM, KeA, EGT</t>
  </si>
  <si>
    <t>Üleriigilise siseruumide õhu radooniuuringu läbiviimine</t>
  </si>
  <si>
    <t>Teostatud on üleriigiline radooniuuring</t>
  </si>
  <si>
    <t>KeM, Kea</t>
  </si>
  <si>
    <t>Meede: Inimeste teadlikkuse suurendamine ioniseeriva kiirguse võimalikest ohtudest ning ohtude vähendamise meetoditest</t>
  </si>
  <si>
    <t>2.2</t>
  </si>
  <si>
    <t>3.2.</t>
  </si>
  <si>
    <t>3.2.3.</t>
  </si>
  <si>
    <t>3.2.4.</t>
  </si>
  <si>
    <t>3.2.5.</t>
  </si>
  <si>
    <t>3.3.</t>
  </si>
  <si>
    <t>3.3.1.</t>
  </si>
  <si>
    <t>3.3.2.</t>
  </si>
  <si>
    <t>4.1.5.</t>
  </si>
  <si>
    <t>5.1.4.</t>
  </si>
  <si>
    <t>5.1.6.</t>
  </si>
  <si>
    <t>5.1.7.</t>
  </si>
  <si>
    <t>5.1.8.</t>
  </si>
  <si>
    <t>5.1.9.</t>
  </si>
  <si>
    <t>5.1.10.</t>
  </si>
  <si>
    <t>6.</t>
  </si>
  <si>
    <t>6.1.</t>
  </si>
  <si>
    <t>6.1.1.</t>
  </si>
  <si>
    <t>6.1.2.</t>
  </si>
  <si>
    <t>6.2.</t>
  </si>
  <si>
    <t>6.2.1.</t>
  </si>
  <si>
    <t>6.3.</t>
  </si>
  <si>
    <t>6.3.1.</t>
  </si>
  <si>
    <t>Koostatud on veebipõhised teabematerjalid</t>
  </si>
  <si>
    <t>Meede: Kiirgusspetsialistide piisava arvu tagamine Eestis</t>
  </si>
  <si>
    <t>TervA</t>
  </si>
  <si>
    <t>RaM, KeM, MKM, KeA, A.L.A.R.A.</t>
  </si>
  <si>
    <t>RaM, KeM (KeA), A.L.A.R.A.</t>
  </si>
  <si>
    <t>RaM, KeM, MKM</t>
  </si>
  <si>
    <t>MTA</t>
  </si>
  <si>
    <t>Toetatud on teadus- ja arendustegevust parima võimaliku tehnoloogia väljatöötamiseks ja NORM käitlussüsteemi loomiseks</t>
  </si>
  <si>
    <t>Tõhustatud on kiirgusohutuse taristu toimimine</t>
  </si>
  <si>
    <t>Vähendatud on radioaktiivsete jäätmete ja nende käitlemisega seotud ohte</t>
  </si>
  <si>
    <t>Vähendatud on looduslikest kiirgusallikatest tingitud ohte</t>
  </si>
  <si>
    <t>NORMide käitlemise valdkonna teadus- ja arendustegevuse toetamine parima võimaliku tehnoloogia väljatöötamiseks ja NORM käitlussüsteemi loomiseks sh käitluslahendustingimuste loomiseks.</t>
  </si>
  <si>
    <t>NORM-valdkonnaga seoses õigusaktide täiendamine</t>
  </si>
  <si>
    <t>Seoses NORM-valdkonnaga on õigusakte täiendatud</t>
  </si>
  <si>
    <t>Avalikkust teavitatakse, kuidas tegutseda rahvusvahelise kiirgusõnnetuse korral. Avalikkust teavitataksekiirgusõnnetusega seotud ohtudest, ohtude vältimise juhistest ning õnnetuse ajal tegutsemise käitumisjuhistest. Vastav info on avaldatud Keskkonnaameti kodulehel ning vajadusel tehakse proaktiivset meediateavitust. Riskikommunikatsioon on osa Keskkonnaameti kommunikatsiooniplaani tegevuskavast.</t>
  </si>
  <si>
    <t>Tuumamaterjali sisaldavate seadmete ja muude potentsiaalselt ohtlike radioaktiivsete jäätmete kokkukogumise kampaaniaid korraldatakse regulaarselt.</t>
  </si>
  <si>
    <t>Pinnaseuuringud on tehtud vähemalt 11 KOVis, siseõhu mõõtmised on tehtud vähemalt 300 ruumis.</t>
  </si>
  <si>
    <t>Meede: Meditsiinikiirituse kliinilisel kasutamisel toimib kiirgusteadlikkuse, heade praktikavõtete kasutamise ja kiirgusohutuse põhimõtete järgimise edendamine, sellekohaste juhend- ja teabematerjalide väljatöötamine ning järelevalve</t>
  </si>
  <si>
    <t>Osapooltega läbirääkimise läbiviimine, mille tulemusena lepitakse kokku Eestile sobilik lahendus meditsiinikiirituse protseduuride üldise põhjendatuse tagamiseks.</t>
  </si>
  <si>
    <t>Sõltuvalt sobivast lahendusest edasiste tegevuste paika panemine tagamaks üldise põhjendatuse järjepidev hindamine.</t>
  </si>
  <si>
    <t>Meede: Meditsiinikiirituse protseduuride kliinilise auditi tegemiseks vajaliku pädevuse edendamine</t>
  </si>
  <si>
    <t>6.2.2.</t>
  </si>
  <si>
    <t>Diagnostiliste referentsväärtuste kehtestamine, regulaarse ülevaatamise tagamine, DRL kehtestamiseks ja ülevaatamiseks vajalike täiendavate andmete kogumine, vajadusel diagnostiliste referentsväärtuste kogumiseks vajaliku juhendmaterjali uuendamine. Referentsprotseduuride ülevaatamine aastaks 2020.</t>
  </si>
  <si>
    <t>Kliinilise auditite läbiviijate koolitajate koolitamine</t>
  </si>
  <si>
    <t>Klassifikaatori kasutusele võtmine tervishoiuteenuse osutajate poolt ja tervise infosüsteemi statistika mooduli arendamine</t>
  </si>
  <si>
    <t>Meditsiinikiiritusest saadava aastase elanikudoosi taseme hindamise eest vastutava asutuse määramine sõltuvalt tervise infosüsteemi statistika moodulisse ligipääsuga seotud piirangutest</t>
  </si>
  <si>
    <t>6.4.</t>
  </si>
  <si>
    <t>6.4.1.</t>
  </si>
  <si>
    <t>6.4.2.</t>
  </si>
  <si>
    <t>Kliinilise auditite läbiviijate koolitajad on koolitatud</t>
  </si>
  <si>
    <t>Edasised tegevused tagamaks üldise põhjendatuse järjepidev hindamine on paika pandud.</t>
  </si>
  <si>
    <t>Tegevuskava on loodud</t>
  </si>
  <si>
    <r>
      <t xml:space="preserve">Kiirgusmõõteseadmete kalibreerimiskeskuse (ingl </t>
    </r>
    <r>
      <rPr>
        <b/>
        <i/>
        <sz val="8"/>
        <color rgb="FF000000"/>
        <rFont val="Arial"/>
        <family val="2"/>
        <charset val="186"/>
      </rPr>
      <t>Secondary Standard Dosimetry Laboratory</t>
    </r>
    <r>
      <rPr>
        <b/>
        <sz val="8"/>
        <color rgb="FF000000"/>
        <rFont val="Arial"/>
        <family val="2"/>
        <charset val="186"/>
      </rPr>
      <t xml:space="preserve"> (SSDL)) rajamine.</t>
    </r>
  </si>
  <si>
    <t>TervA, KeA, KKI</t>
  </si>
  <si>
    <t>KeA, SoM, TervA</t>
  </si>
  <si>
    <t>SoM, KeM</t>
  </si>
  <si>
    <t>SoM</t>
  </si>
  <si>
    <t>SoM, KeA</t>
  </si>
  <si>
    <t>Referentsprotseduurid on üle vaadatud. Olemasolevaid diagnostilisi referentsväärtusi on vastavalt vajadusele uuendatud ning on kehtestatud uusi diagnostilisi referentsväärtusi</t>
  </si>
  <si>
    <t>KeA, KeM</t>
  </si>
  <si>
    <t>KeA; KEMIT</t>
  </si>
  <si>
    <r>
      <t>Järelevalveametnike (TI j</t>
    </r>
    <r>
      <rPr>
        <b/>
        <sz val="8"/>
        <rFont val="Arial"/>
        <family val="2"/>
        <charset val="186"/>
      </rPr>
      <t>a KKI)</t>
    </r>
    <r>
      <rPr>
        <b/>
        <sz val="8"/>
        <color rgb="FFFF0000"/>
        <rFont val="Arial"/>
        <family val="2"/>
        <charset val="186"/>
      </rPr>
      <t xml:space="preserve"> </t>
    </r>
    <r>
      <rPr>
        <b/>
        <sz val="8"/>
        <color rgb="FF000000"/>
        <rFont val="Arial"/>
        <family val="2"/>
        <charset val="186"/>
      </rPr>
      <t>koolitamine</t>
    </r>
  </si>
  <si>
    <t>Riikliku kiirgustöötajate doosiregistri arendamine</t>
  </si>
  <si>
    <t>Radooni mõõtetulemuste andmebaasi arendamine</t>
  </si>
  <si>
    <t>Planeering ja KSH on algatatud.</t>
  </si>
  <si>
    <t>Radioaktiivsete jäätmete lõppladustuspaiga rajamiseks planeeringu ja KSH menetluse algatamine</t>
  </si>
  <si>
    <t>Teostatakse paiga asukoha valiku uuringud nagu näiteks tektoonilise omapära kaardistamine, seismiline analüüs, maapõue geoloogilis-litoloogilise koostise analüüs, maapinna reljeefi analüüs ja geodeetilised uuringud, hüdrogeoloogiliste tingimuste analüüs, klimaatiliste tingimuste uuring, keskkonna uuring (floora, fauna, liikide elupaigad, harjumused jne), sotsiaalse olukorra uuring (olulised kogukonnad, maa kasutusotstarve, maa omandiõigus, majanduslikud aspektid, kultuuriloolised aspektid jne), teede ja taristu analüüs jne.</t>
  </si>
  <si>
    <t>KeM; AS Ökosil</t>
  </si>
  <si>
    <t>Kiirgusohu varajase hoiatamise süsteemi töö ja toimepidevus on tagatud</t>
  </si>
  <si>
    <t>Kiirgusohu varajase hoiatamise süsteemi töö ja toimepidevuse tagamine</t>
  </si>
  <si>
    <t>Tagatud on valmisolek kiirgussündmuste ennetamiseks ja lahendamiseks</t>
  </si>
  <si>
    <t>Regulaarsed kiirgusalased koolitused kirgussündmustes esmareageerijatele</t>
  </si>
  <si>
    <t>Selleks, et suurendada inimeste teadlikkust kiirgusest ja luua võimalused, et kiirgusest huvitatu saaks kõrgkoolis omandada esmatasandi teadmised selles valdkonnas</t>
  </si>
  <si>
    <t xml:space="preserve"> KeM</t>
  </si>
  <si>
    <t>KeA**, PPA, PäA, TervA</t>
  </si>
  <si>
    <t>**Peavastutaja</t>
  </si>
  <si>
    <t>Kiirgusohutust käsitleva loengukursuse avaliku-õigusliku kõrgkooli loodus- ja täppisteaduste valdkonna õppekavasse integreerimise võimalikkuse hindamine ning võimaluste leidmine</t>
  </si>
  <si>
    <t>Tagatud on kiirgusohutusalane teadlikkus ja pädevuse suurendamine</t>
  </si>
  <si>
    <t>Meede: Kiirgusalase koolitusvaldkonna arendamine</t>
  </si>
  <si>
    <t>Meede: Ioniseerivast kiirgusest tulenevate ohutusnormide tagamiseks vajalike õigusaktide ja juhenddokumentide koostamine ja ajakohastamine rahvusvaheliste nõuete kohaselt</t>
  </si>
  <si>
    <t>Meede: Radioaktiivsete jäätmete lõppladustuspaiga rajamise planeeringu (sh KSH) koostamine ja Paldiski endise tuumaobjekti reaktorisektsioonide dekomissioneerimise keskkonnamõju hindamine</t>
  </si>
  <si>
    <t>Meede: Looduslikke radionukliide sisaldavate radioaktiivse materjali (NORMide) taaskasutamise ja käitlemise arendamine ja ladustamise korra loomine</t>
  </si>
  <si>
    <t>Meede: Meditsiinikiirituse protseduuride põhjendatuse hindamiseks on kindlaks määratud jätkusuutlik ja ühtne korraldus</t>
  </si>
  <si>
    <t>Tegevuskava loomine. Tegevuskava alusel toimub tervise- ja tööministri 19. detsembri 2018. a määruse „Meditsiinikiirituse protseduuride kiirgusohutusnõuded, meditsiinikiirituse protseduuride kliinilise auditi nõuded ning diagnostilised referentsväärtused ja nende määramise nõuded“ meditsiinikiirituse kasutamise kliinilist kvaliteeti käsitlevate sätete täitmise kontrollimine, juurutamine ja edendamine.</t>
  </si>
  <si>
    <t>Tagatud on meditsiinikiirituse põhjendatud kasutamine ja kiirgusohutus*</t>
  </si>
  <si>
    <t>* Eesmärgi "Tagatud on meditsiinikiirituse põhjendatud kasutamine ja kiirgusohutus" täitmiseks kajastatud summad on toodud KeM haldusala kohta</t>
  </si>
  <si>
    <t>Kiirgustöötajate doosiregistri põhimäärus on uuendatud ja register on arendamisel</t>
  </si>
  <si>
    <t>Täitmise seis</t>
  </si>
  <si>
    <t>Täpsustus  (kirjeldada tehtuid töid-tegevusi; tuua välja konkreetsed tegevused; tegevuse edasi lükkumisel, tähtaja ületamisel tuua välja põhjendus jne)</t>
  </si>
  <si>
    <r>
      <t xml:space="preserve">Tegevuse maksumus 2018 </t>
    </r>
    <r>
      <rPr>
        <i/>
        <sz val="10"/>
        <color rgb="FF000000"/>
        <rFont val="Times New Roman"/>
        <family val="1"/>
        <charset val="186"/>
      </rPr>
      <t>(tuhat eurot)</t>
    </r>
  </si>
  <si>
    <r>
      <t xml:space="preserve">Tegevuse maksumus 2019 </t>
    </r>
    <r>
      <rPr>
        <i/>
        <sz val="10"/>
        <color rgb="FF000000"/>
        <rFont val="Times New Roman"/>
        <family val="1"/>
        <charset val="186"/>
      </rPr>
      <t>(tuhat eurot)</t>
    </r>
  </si>
  <si>
    <r>
      <t xml:space="preserve">Tegevuse maksumus 2018  </t>
    </r>
    <r>
      <rPr>
        <i/>
        <sz val="10"/>
        <color rgb="FF000000"/>
        <rFont val="Times New Roman"/>
        <family val="1"/>
        <charset val="186"/>
      </rPr>
      <t>(tuhat eurot)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</si>
</sst>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charset val="186"/>
      <scheme val="minor"/>
    </font>
    <font>
      <b/>
      <sz val="10"/>
      <color theme="1"/>
      <name val="Calibri"/>
      <family val="2"/>
      <charset val="186"/>
      <scheme val="minor"/>
    </font>
    <font>
      <sz val="11"/>
      <color indexed="8"/>
      <name val="Calibri"/>
      <family val="2"/>
      <charset val="186"/>
    </font>
    <font>
      <b/>
      <sz val="9"/>
      <color rgb="FF000000"/>
      <name val="Arial"/>
      <family val="2"/>
      <charset val="186"/>
    </font>
    <font>
      <b/>
      <sz val="9"/>
      <color theme="1"/>
      <name val="Arial"/>
      <family val="2"/>
      <charset val="186"/>
    </font>
    <font>
      <sz val="9"/>
      <color rgb="FF000000"/>
      <name val="Arial"/>
      <family val="2"/>
      <charset val="186"/>
    </font>
    <font>
      <b/>
      <sz val="10"/>
      <color rgb="FF000000"/>
      <name val="Arial"/>
      <family val="2"/>
      <charset val="186"/>
    </font>
    <font>
      <i/>
      <sz val="10"/>
      <color theme="1"/>
      <name val="Calibri"/>
      <family val="2"/>
      <charset val="186"/>
    </font>
    <font>
      <b/>
      <sz val="9"/>
      <name val="Arial"/>
      <family val="2"/>
      <charset val="186"/>
    </font>
    <font>
      <b/>
      <sz val="8"/>
      <color theme="1"/>
      <name val="Arial"/>
      <family val="2"/>
      <charset val="186"/>
    </font>
    <font>
      <b/>
      <sz val="9"/>
      <color theme="1"/>
      <name val="Calibri"/>
      <family val="2"/>
      <charset val="186"/>
      <scheme val="minor"/>
    </font>
    <font>
      <b/>
      <sz val="8"/>
      <color rgb="FF000000"/>
      <name val="Arial"/>
      <family val="2"/>
      <charset val="186"/>
    </font>
    <font>
      <b/>
      <sz val="8"/>
      <name val="Arial"/>
      <family val="2"/>
      <charset val="186"/>
    </font>
    <font>
      <i/>
      <sz val="9"/>
      <color theme="1"/>
      <name val="Calibri"/>
      <family val="2"/>
      <charset val="186"/>
    </font>
    <font>
      <sz val="9"/>
      <color theme="1"/>
      <name val="Calibri"/>
      <family val="2"/>
      <charset val="186"/>
      <scheme val="minor"/>
    </font>
    <font>
      <sz val="9"/>
      <color theme="1"/>
      <name val="Arial"/>
      <family val="2"/>
      <charset val="186"/>
    </font>
    <font>
      <sz val="8"/>
      <color rgb="FF000000"/>
      <name val="Arial"/>
      <family val="2"/>
      <charset val="186"/>
    </font>
    <font>
      <sz val="8"/>
      <color theme="1"/>
      <name val="Arial"/>
      <family val="2"/>
      <charset val="186"/>
    </font>
    <font>
      <sz val="8"/>
      <name val="Arial"/>
      <family val="2"/>
      <charset val="186"/>
    </font>
    <font>
      <b/>
      <sz val="8"/>
      <color rgb="FFFF0000"/>
      <name val="Arial"/>
      <family val="2"/>
      <charset val="186"/>
    </font>
    <font>
      <sz val="10"/>
      <color theme="1"/>
      <name val="Times New Roman"/>
      <family val="1"/>
      <charset val="186"/>
    </font>
    <font>
      <sz val="8"/>
      <color theme="1"/>
      <name val="Times New Roman"/>
      <family val="1"/>
      <charset val="186"/>
    </font>
    <font>
      <sz val="11"/>
      <color rgb="FFFF0000"/>
      <name val="Calibri"/>
      <family val="2"/>
      <charset val="186"/>
      <scheme val="minor"/>
    </font>
    <font>
      <sz val="11"/>
      <color theme="6" tint="-0.249977111117893"/>
      <name val="Calibri"/>
      <family val="2"/>
      <charset val="186"/>
      <scheme val="minor"/>
    </font>
    <font>
      <sz val="9"/>
      <color theme="6" tint="-0.249977111117893"/>
      <name val="Calibri"/>
      <family val="2"/>
      <charset val="186"/>
    </font>
    <font>
      <sz val="11"/>
      <color theme="3" tint="0.79998168889431442"/>
      <name val="Calibri"/>
      <family val="2"/>
      <charset val="186"/>
      <scheme val="minor"/>
    </font>
    <font>
      <b/>
      <sz val="8"/>
      <color rgb="FF7030A0"/>
      <name val="Arial"/>
      <family val="2"/>
      <charset val="186"/>
    </font>
    <font>
      <sz val="9"/>
      <color theme="1"/>
      <name val="Calibri"/>
      <family val="2"/>
      <charset val="186"/>
    </font>
    <font>
      <b/>
      <sz val="11"/>
      <color rgb="FFFF0000"/>
      <name val="Calibri"/>
      <family val="2"/>
      <charset val="186"/>
      <scheme val="minor"/>
    </font>
    <font>
      <b/>
      <i/>
      <sz val="8"/>
      <color rgb="FF000000"/>
      <name val="Arial"/>
      <family val="2"/>
      <charset val="186"/>
    </font>
    <font>
      <b/>
      <sz val="10"/>
      <color rgb="FF000000"/>
      <name val="Times New Roman"/>
      <family val="1"/>
      <charset val="186"/>
    </font>
    <font>
      <i/>
      <sz val="10"/>
      <color rgb="FF000000"/>
      <name val="Times New Roman"/>
      <family val="1"/>
      <charset val="186"/>
    </font>
    <font>
      <b/>
      <sz val="11"/>
      <color rgb="FF000000"/>
      <name val="Calibri"/>
      <family val="2"/>
      <charset val="186"/>
    </font>
  </fonts>
  <fills count="9">
    <fill>
      <patternFill patternType="none"/>
    </fill>
    <fill>
      <patternFill patternType="gray125"/>
    </fill>
    <fill>
      <patternFill patternType="solid">
        <fgColor indexed="13"/>
        <bgColor indexed="64"/>
      </patternFill>
    </fill>
    <fill>
      <patternFill patternType="solid">
        <fgColor rgb="FF99CCFF"/>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rgb="FFFFFF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rgb="FF000000"/>
      </left>
      <right style="thin">
        <color rgb="FF000000"/>
      </right>
      <top style="thin">
        <color rgb="FF000000"/>
      </top>
      <bottom style="thin">
        <color rgb="FF000000"/>
      </bottom>
      <diagonal/>
    </border>
    <border>
      <left/>
      <right/>
      <top style="thin">
        <color theme="2"/>
      </top>
      <bottom style="thin">
        <color theme="2"/>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2" fillId="0" borderId="0"/>
  </cellStyleXfs>
  <cellXfs count="142">
    <xf numFmtId="0" fontId="0" fillId="0" borderId="0" xfId="0"/>
    <xf numFmtId="0" fontId="1" fillId="2" borderId="1" xfId="0" applyFont="1" applyFill="1" applyBorder="1" applyAlignment="1">
      <alignment horizontal="center"/>
    </xf>
    <xf numFmtId="3" fontId="3" fillId="3" borderId="1" xfId="0" applyNumberFormat="1" applyFont="1" applyFill="1" applyBorder="1" applyAlignment="1"/>
    <xf numFmtId="0" fontId="5" fillId="3" borderId="1" xfId="0" applyFont="1" applyFill="1" applyBorder="1" applyAlignment="1">
      <alignment horizontal="center" wrapText="1"/>
    </xf>
    <xf numFmtId="3" fontId="3" fillId="3" borderId="1" xfId="0" applyNumberFormat="1" applyFont="1" applyFill="1" applyBorder="1" applyAlignment="1">
      <alignment horizontal="center"/>
    </xf>
    <xf numFmtId="0" fontId="0" fillId="0" borderId="0" xfId="0" applyAlignment="1">
      <alignment horizontal="left"/>
    </xf>
    <xf numFmtId="0" fontId="3" fillId="4" borderId="1" xfId="0" applyFont="1" applyFill="1" applyBorder="1" applyAlignment="1">
      <alignment horizontal="center"/>
    </xf>
    <xf numFmtId="0" fontId="0" fillId="5" borderId="1" xfId="0" applyFill="1" applyBorder="1"/>
    <xf numFmtId="0" fontId="3" fillId="5" borderId="1" xfId="0" applyFont="1" applyFill="1" applyBorder="1" applyAlignment="1">
      <alignment horizontal="center" wrapText="1"/>
    </xf>
    <xf numFmtId="3" fontId="3" fillId="5" borderId="1" xfId="0" applyNumberFormat="1" applyFont="1" applyFill="1" applyBorder="1" applyAlignment="1">
      <alignment horizontal="center"/>
    </xf>
    <xf numFmtId="0" fontId="8" fillId="4" borderId="1" xfId="0" applyFont="1" applyFill="1" applyBorder="1" applyAlignment="1">
      <alignment horizontal="center" wrapText="1"/>
    </xf>
    <xf numFmtId="0" fontId="7" fillId="6" borderId="1" xfId="0" applyFont="1" applyFill="1" applyBorder="1" applyAlignment="1">
      <alignment horizontal="left"/>
    </xf>
    <xf numFmtId="0" fontId="3" fillId="5" borderId="1" xfId="0" applyFont="1" applyFill="1" applyBorder="1" applyAlignment="1">
      <alignment horizontal="center"/>
    </xf>
    <xf numFmtId="0" fontId="5" fillId="3" borderId="1" xfId="0" applyFont="1" applyFill="1" applyBorder="1" applyAlignment="1">
      <alignment horizontal="center"/>
    </xf>
    <xf numFmtId="0" fontId="10" fillId="5" borderId="1" xfId="0" applyFont="1" applyFill="1" applyBorder="1" applyAlignment="1">
      <alignment horizontal="left"/>
    </xf>
    <xf numFmtId="0" fontId="4" fillId="3" borderId="1" xfId="0" applyFont="1" applyFill="1" applyBorder="1" applyAlignment="1">
      <alignment wrapText="1"/>
    </xf>
    <xf numFmtId="3" fontId="11" fillId="6" borderId="1" xfId="0" applyNumberFormat="1" applyFont="1" applyFill="1" applyBorder="1" applyAlignment="1">
      <alignment wrapText="1"/>
    </xf>
    <xf numFmtId="3" fontId="11" fillId="6" borderId="1" xfId="0" applyNumberFormat="1" applyFont="1" applyFill="1" applyBorder="1" applyAlignment="1"/>
    <xf numFmtId="14" fontId="12" fillId="6" borderId="1" xfId="0" applyNumberFormat="1" applyFont="1" applyFill="1" applyBorder="1" applyAlignment="1">
      <alignment wrapText="1"/>
    </xf>
    <xf numFmtId="0" fontId="5" fillId="6" borderId="1" xfId="0" applyFont="1" applyFill="1" applyBorder="1" applyAlignment="1">
      <alignment horizontal="center" wrapText="1"/>
    </xf>
    <xf numFmtId="3" fontId="5" fillId="6" borderId="1" xfId="0" applyNumberFormat="1" applyFont="1" applyFill="1" applyBorder="1" applyAlignment="1">
      <alignment horizontal="center"/>
    </xf>
    <xf numFmtId="0" fontId="7" fillId="3" borderId="1" xfId="0" applyFont="1" applyFill="1" applyBorder="1" applyAlignment="1">
      <alignment horizontal="left"/>
    </xf>
    <xf numFmtId="3" fontId="3" fillId="3" borderId="1" xfId="0" applyNumberFormat="1" applyFont="1" applyFill="1" applyBorder="1" applyAlignment="1">
      <alignment wrapText="1"/>
    </xf>
    <xf numFmtId="0" fontId="13" fillId="3" borderId="1" xfId="0" applyFont="1" applyFill="1" applyBorder="1" applyAlignment="1">
      <alignment horizontal="left"/>
    </xf>
    <xf numFmtId="0" fontId="14" fillId="0" borderId="0" xfId="0" applyFont="1" applyFill="1"/>
    <xf numFmtId="0" fontId="0" fillId="0" borderId="0" xfId="0" applyAlignment="1">
      <alignment wrapText="1"/>
    </xf>
    <xf numFmtId="3" fontId="11" fillId="6" borderId="5" xfId="0" applyNumberFormat="1" applyFont="1" applyFill="1" applyBorder="1" applyAlignment="1"/>
    <xf numFmtId="3" fontId="11" fillId="6" borderId="5" xfId="0" applyNumberFormat="1" applyFont="1" applyFill="1" applyBorder="1" applyAlignment="1">
      <alignment wrapText="1"/>
    </xf>
    <xf numFmtId="0" fontId="17" fillId="6" borderId="1" xfId="0" applyFont="1" applyFill="1" applyBorder="1" applyAlignment="1">
      <alignment horizontal="left" wrapText="1"/>
    </xf>
    <xf numFmtId="0" fontId="17" fillId="6" borderId="1" xfId="0" applyFont="1" applyFill="1" applyBorder="1" applyAlignment="1">
      <alignment horizontal="left"/>
    </xf>
    <xf numFmtId="3" fontId="16" fillId="6" borderId="1" xfId="0" applyNumberFormat="1" applyFont="1" applyFill="1" applyBorder="1" applyAlignment="1">
      <alignment wrapText="1"/>
    </xf>
    <xf numFmtId="3" fontId="16" fillId="6" borderId="1" xfId="0" applyNumberFormat="1" applyFont="1" applyFill="1" applyBorder="1" applyAlignment="1"/>
    <xf numFmtId="0" fontId="14" fillId="0" borderId="0" xfId="0" applyFont="1" applyAlignment="1">
      <alignment vertical="top" wrapText="1"/>
    </xf>
    <xf numFmtId="3" fontId="3" fillId="6" borderId="1" xfId="0" applyNumberFormat="1" applyFont="1" applyFill="1" applyBorder="1" applyAlignment="1">
      <alignment horizontal="center"/>
    </xf>
    <xf numFmtId="3" fontId="5" fillId="6" borderId="1" xfId="0" applyNumberFormat="1" applyFont="1" applyFill="1" applyBorder="1" applyAlignment="1">
      <alignment horizontal="center" wrapText="1"/>
    </xf>
    <xf numFmtId="0" fontId="15" fillId="0" borderId="0" xfId="0" applyFont="1" applyAlignment="1">
      <alignment horizontal="center"/>
    </xf>
    <xf numFmtId="0" fontId="15" fillId="6" borderId="1" xfId="0" applyFont="1" applyFill="1" applyBorder="1" applyAlignment="1">
      <alignment horizontal="center"/>
    </xf>
    <xf numFmtId="0" fontId="5" fillId="5" borderId="1" xfId="0" applyFont="1" applyFill="1" applyBorder="1" applyAlignment="1">
      <alignment horizontal="center"/>
    </xf>
    <xf numFmtId="0" fontId="5" fillId="5" borderId="1" xfId="0" applyFont="1" applyFill="1" applyBorder="1" applyAlignment="1">
      <alignment horizontal="center" wrapText="1"/>
    </xf>
    <xf numFmtId="3" fontId="5" fillId="3" borderId="1" xfId="0" applyNumberFormat="1" applyFont="1" applyFill="1" applyBorder="1" applyAlignment="1">
      <alignment horizontal="center"/>
    </xf>
    <xf numFmtId="0" fontId="13" fillId="6" borderId="1" xfId="0" applyFont="1" applyFill="1" applyBorder="1" applyAlignment="1">
      <alignment horizontal="center"/>
    </xf>
    <xf numFmtId="0" fontId="14" fillId="0" borderId="0" xfId="0" applyFont="1" applyAlignment="1">
      <alignment horizontal="center"/>
    </xf>
    <xf numFmtId="3" fontId="16" fillId="6" borderId="1" xfId="0" applyNumberFormat="1" applyFont="1" applyFill="1" applyBorder="1" applyAlignment="1">
      <alignment horizontal="right"/>
    </xf>
    <xf numFmtId="3" fontId="3" fillId="3" borderId="1" xfId="0" applyNumberFormat="1" applyFont="1" applyFill="1" applyBorder="1" applyAlignment="1">
      <alignment horizontal="right"/>
    </xf>
    <xf numFmtId="3" fontId="3" fillId="6" borderId="1" xfId="0" applyNumberFormat="1" applyFont="1" applyFill="1" applyBorder="1" applyAlignment="1"/>
    <xf numFmtId="0" fontId="14" fillId="0" borderId="0" xfId="0" applyFont="1" applyAlignment="1">
      <alignment wrapText="1"/>
    </xf>
    <xf numFmtId="0" fontId="16" fillId="6" borderId="1" xfId="0" applyFont="1" applyFill="1" applyBorder="1" applyAlignment="1">
      <alignment horizontal="right"/>
    </xf>
    <xf numFmtId="0" fontId="17" fillId="6" borderId="1" xfId="0" applyFont="1" applyFill="1" applyBorder="1" applyAlignment="1">
      <alignment wrapText="1"/>
    </xf>
    <xf numFmtId="16" fontId="3" fillId="3" borderId="1" xfId="0" applyNumberFormat="1" applyFont="1" applyFill="1" applyBorder="1" applyAlignment="1">
      <alignment horizontal="left" wrapText="1"/>
    </xf>
    <xf numFmtId="0" fontId="8" fillId="3" borderId="1" xfId="0" applyFont="1" applyFill="1" applyBorder="1" applyAlignment="1">
      <alignment horizontal="left" wrapText="1"/>
    </xf>
    <xf numFmtId="0" fontId="9" fillId="6" borderId="1" xfId="0" applyFont="1" applyFill="1" applyBorder="1" applyAlignment="1"/>
    <xf numFmtId="0" fontId="16" fillId="6" borderId="1" xfId="0" applyFont="1" applyFill="1" applyBorder="1" applyAlignment="1">
      <alignment horizontal="left" wrapText="1"/>
    </xf>
    <xf numFmtId="1" fontId="9" fillId="6" borderId="1" xfId="0" applyNumberFormat="1" applyFont="1" applyFill="1" applyBorder="1" applyAlignment="1">
      <alignment wrapText="1"/>
    </xf>
    <xf numFmtId="14" fontId="9" fillId="6" borderId="1" xfId="0" applyNumberFormat="1" applyFont="1" applyFill="1" applyBorder="1" applyAlignment="1"/>
    <xf numFmtId="0" fontId="0" fillId="5" borderId="1" xfId="0" applyFill="1" applyBorder="1" applyAlignment="1"/>
    <xf numFmtId="0" fontId="3" fillId="3" borderId="1" xfId="0" applyFont="1" applyFill="1" applyBorder="1" applyAlignment="1">
      <alignment horizontal="left" wrapText="1"/>
    </xf>
    <xf numFmtId="0" fontId="4" fillId="3" borderId="1" xfId="0" applyFont="1" applyFill="1" applyBorder="1" applyAlignment="1">
      <alignment horizontal="left" wrapText="1"/>
    </xf>
    <xf numFmtId="0" fontId="3" fillId="3" borderId="1" xfId="0" applyFont="1" applyFill="1" applyBorder="1" applyAlignment="1">
      <alignment horizontal="left"/>
    </xf>
    <xf numFmtId="0" fontId="4" fillId="3" borderId="1" xfId="0" applyFont="1" applyFill="1" applyBorder="1" applyAlignment="1">
      <alignment horizontal="left"/>
    </xf>
    <xf numFmtId="3" fontId="18" fillId="6" borderId="1" xfId="0" applyNumberFormat="1" applyFont="1" applyFill="1" applyBorder="1" applyAlignment="1">
      <alignment wrapText="1"/>
    </xf>
    <xf numFmtId="0" fontId="0" fillId="0" borderId="0" xfId="0"/>
    <xf numFmtId="49" fontId="1" fillId="2" borderId="1" xfId="0" applyNumberFormat="1" applyFont="1" applyFill="1" applyBorder="1" applyAlignment="1">
      <alignment horizontal="center" wrapText="1"/>
    </xf>
    <xf numFmtId="49" fontId="3" fillId="5" borderId="1" xfId="0" applyNumberFormat="1" applyFont="1" applyFill="1" applyBorder="1" applyAlignment="1">
      <alignment horizontal="center"/>
    </xf>
    <xf numFmtId="49" fontId="16" fillId="6" borderId="1" xfId="0" applyNumberFormat="1" applyFont="1" applyFill="1" applyBorder="1" applyAlignment="1">
      <alignment horizontal="center"/>
    </xf>
    <xf numFmtId="49" fontId="5" fillId="6" borderId="1" xfId="0" applyNumberFormat="1" applyFont="1" applyFill="1" applyBorder="1" applyAlignment="1">
      <alignment horizontal="center"/>
    </xf>
    <xf numFmtId="49" fontId="3" fillId="3" borderId="1" xfId="0" applyNumberFormat="1" applyFont="1" applyFill="1" applyBorder="1" applyAlignment="1">
      <alignment horizontal="center"/>
    </xf>
    <xf numFmtId="49" fontId="11" fillId="6" borderId="1" xfId="0" applyNumberFormat="1" applyFont="1" applyFill="1" applyBorder="1" applyAlignment="1">
      <alignment horizontal="center"/>
    </xf>
    <xf numFmtId="49" fontId="16" fillId="6" borderId="1" xfId="0" applyNumberFormat="1" applyFont="1" applyFill="1" applyBorder="1" applyAlignment="1">
      <alignment horizontal="center" wrapText="1"/>
    </xf>
    <xf numFmtId="49" fontId="6" fillId="6" borderId="1" xfId="0" applyNumberFormat="1" applyFont="1" applyFill="1" applyBorder="1" applyAlignment="1">
      <alignment horizontal="center"/>
    </xf>
    <xf numFmtId="49" fontId="5" fillId="3" borderId="1" xfId="0" applyNumberFormat="1" applyFont="1" applyFill="1" applyBorder="1" applyAlignment="1">
      <alignment horizontal="center"/>
    </xf>
    <xf numFmtId="49" fontId="7" fillId="6" borderId="1" xfId="0" applyNumberFormat="1" applyFont="1" applyFill="1" applyBorder="1" applyAlignment="1">
      <alignment horizontal="center"/>
    </xf>
    <xf numFmtId="49" fontId="6" fillId="3" borderId="1" xfId="0" applyNumberFormat="1" applyFont="1" applyFill="1" applyBorder="1" applyAlignment="1">
      <alignment horizontal="center"/>
    </xf>
    <xf numFmtId="49" fontId="0" fillId="0" borderId="0" xfId="0" applyNumberFormat="1" applyAlignment="1">
      <alignment horizontal="center"/>
    </xf>
    <xf numFmtId="0" fontId="21" fillId="0" borderId="0" xfId="0" applyFont="1" applyAlignment="1">
      <alignment vertical="center"/>
    </xf>
    <xf numFmtId="0" fontId="20" fillId="0" borderId="0" xfId="0" applyFont="1" applyAlignment="1">
      <alignment vertical="center"/>
    </xf>
    <xf numFmtId="0" fontId="22" fillId="0" borderId="0" xfId="0" applyFont="1"/>
    <xf numFmtId="0" fontId="18" fillId="6" borderId="1" xfId="0" applyFont="1" applyFill="1" applyBorder="1" applyAlignment="1">
      <alignment horizontal="left" wrapText="1"/>
    </xf>
    <xf numFmtId="0" fontId="23" fillId="0" borderId="0" xfId="0" applyFont="1"/>
    <xf numFmtId="0" fontId="24" fillId="3" borderId="1" xfId="0" applyFont="1" applyFill="1" applyBorder="1" applyAlignment="1">
      <alignment horizontal="left"/>
    </xf>
    <xf numFmtId="0" fontId="0" fillId="7" borderId="0" xfId="0" applyFill="1"/>
    <xf numFmtId="3" fontId="11" fillId="7" borderId="1" xfId="0" applyNumberFormat="1" applyFont="1" applyFill="1" applyBorder="1" applyAlignment="1"/>
    <xf numFmtId="3" fontId="5" fillId="7" borderId="1" xfId="0" applyNumberFormat="1" applyFont="1" applyFill="1" applyBorder="1" applyAlignment="1">
      <alignment horizontal="center"/>
    </xf>
    <xf numFmtId="3" fontId="16" fillId="7" borderId="1" xfId="0" applyNumberFormat="1" applyFont="1" applyFill="1" applyBorder="1" applyAlignment="1"/>
    <xf numFmtId="49" fontId="16" fillId="7" borderId="1" xfId="0" applyNumberFormat="1" applyFont="1" applyFill="1" applyBorder="1" applyAlignment="1">
      <alignment horizontal="center"/>
    </xf>
    <xf numFmtId="0" fontId="0" fillId="0" borderId="6" xfId="0" applyBorder="1"/>
    <xf numFmtId="0" fontId="0" fillId="7" borderId="6" xfId="0" applyFill="1" applyBorder="1"/>
    <xf numFmtId="0" fontId="0" fillId="0" borderId="7" xfId="0" applyBorder="1"/>
    <xf numFmtId="0" fontId="0" fillId="7" borderId="7" xfId="0" applyFill="1" applyBorder="1"/>
    <xf numFmtId="0" fontId="0" fillId="0" borderId="0" xfId="0" applyBorder="1"/>
    <xf numFmtId="3" fontId="12" fillId="6" borderId="1" xfId="0" applyNumberFormat="1" applyFont="1" applyFill="1" applyBorder="1" applyAlignment="1"/>
    <xf numFmtId="0" fontId="27" fillId="6" borderId="1" xfId="0" applyFont="1" applyFill="1" applyBorder="1" applyAlignment="1">
      <alignment horizontal="center"/>
    </xf>
    <xf numFmtId="0" fontId="3" fillId="3" borderId="1" xfId="0" applyNumberFormat="1" applyFont="1" applyFill="1" applyBorder="1" applyAlignment="1">
      <alignment horizontal="left" wrapText="1"/>
    </xf>
    <xf numFmtId="49" fontId="9" fillId="6" borderId="1" xfId="0" applyNumberFormat="1" applyFont="1" applyFill="1" applyBorder="1" applyAlignment="1"/>
    <xf numFmtId="49" fontId="11" fillId="6" borderId="1" xfId="0" applyNumberFormat="1" applyFont="1" applyFill="1" applyBorder="1" applyAlignment="1"/>
    <xf numFmtId="49" fontId="4" fillId="3" borderId="1" xfId="0" applyNumberFormat="1" applyFont="1" applyFill="1" applyBorder="1" applyAlignment="1">
      <alignment wrapText="1"/>
    </xf>
    <xf numFmtId="49" fontId="3" fillId="3" borderId="1" xfId="0" applyNumberFormat="1" applyFont="1" applyFill="1" applyBorder="1" applyAlignment="1">
      <alignment horizontal="left" wrapText="1"/>
    </xf>
    <xf numFmtId="3" fontId="4" fillId="3" borderId="1" xfId="0" applyNumberFormat="1" applyFont="1" applyFill="1" applyBorder="1" applyAlignment="1">
      <alignment wrapText="1"/>
    </xf>
    <xf numFmtId="0" fontId="28" fillId="0" borderId="0" xfId="0" applyFont="1" applyAlignment="1">
      <alignment horizontal="left"/>
    </xf>
    <xf numFmtId="3" fontId="9" fillId="6" borderId="1" xfId="0" applyNumberFormat="1" applyFont="1" applyFill="1" applyBorder="1" applyAlignment="1">
      <alignment wrapText="1"/>
    </xf>
    <xf numFmtId="3" fontId="17" fillId="6" borderId="1" xfId="0" applyNumberFormat="1" applyFont="1" applyFill="1" applyBorder="1" applyAlignment="1">
      <alignment horizontal="right"/>
    </xf>
    <xf numFmtId="3" fontId="15" fillId="6" borderId="1" xfId="0" applyNumberFormat="1" applyFont="1" applyFill="1" applyBorder="1" applyAlignment="1">
      <alignment horizontal="right"/>
    </xf>
    <xf numFmtId="0" fontId="15" fillId="6" borderId="1" xfId="0" applyFont="1" applyFill="1" applyBorder="1" applyAlignment="1">
      <alignment horizontal="right"/>
    </xf>
    <xf numFmtId="0" fontId="17" fillId="6" borderId="1" xfId="0" applyFont="1" applyFill="1" applyBorder="1" applyAlignment="1">
      <alignment horizontal="right"/>
    </xf>
    <xf numFmtId="3" fontId="17" fillId="6" borderId="1" xfId="0" applyNumberFormat="1" applyFont="1" applyFill="1" applyBorder="1" applyAlignment="1">
      <alignment wrapText="1"/>
    </xf>
    <xf numFmtId="3" fontId="11" fillId="7" borderId="1" xfId="0" applyNumberFormat="1" applyFont="1" applyFill="1" applyBorder="1" applyAlignment="1">
      <alignment wrapText="1"/>
    </xf>
    <xf numFmtId="0" fontId="0" fillId="0" borderId="0" xfId="0" applyAlignment="1"/>
    <xf numFmtId="0" fontId="17" fillId="7" borderId="1" xfId="0" applyFont="1" applyFill="1" applyBorder="1" applyAlignment="1">
      <alignment horizontal="left"/>
    </xf>
    <xf numFmtId="0" fontId="0" fillId="0" borderId="0" xfId="0" applyFill="1" applyAlignment="1"/>
    <xf numFmtId="164" fontId="30" fillId="8" borderId="8" xfId="0" applyNumberFormat="1" applyFont="1" applyFill="1" applyBorder="1" applyAlignment="1" applyProtection="1">
      <alignment vertical="center" wrapText="1"/>
      <protection locked="0"/>
    </xf>
    <xf numFmtId="0" fontId="32" fillId="8" borderId="8" xfId="0" applyFont="1" applyFill="1" applyBorder="1" applyAlignment="1">
      <alignment horizontal="justify" vertical="center" wrapText="1"/>
    </xf>
    <xf numFmtId="0" fontId="0" fillId="0" borderId="8" xfId="0" applyBorder="1"/>
    <xf numFmtId="0" fontId="0" fillId="0" borderId="8" xfId="0" applyBorder="1" applyAlignment="1">
      <alignment wrapText="1"/>
    </xf>
    <xf numFmtId="0" fontId="0" fillId="0" borderId="1" xfId="0" applyBorder="1" applyAlignment="1">
      <alignment wrapText="1"/>
    </xf>
    <xf numFmtId="0" fontId="0" fillId="0" borderId="9" xfId="0" applyBorder="1"/>
    <xf numFmtId="0" fontId="0" fillId="0" borderId="10" xfId="0" applyBorder="1"/>
    <xf numFmtId="0" fontId="0" fillId="0" borderId="1" xfId="0" applyFill="1" applyBorder="1" applyAlignment="1"/>
    <xf numFmtId="0" fontId="0" fillId="0" borderId="8" xfId="0" applyFill="1" applyBorder="1" applyAlignment="1"/>
    <xf numFmtId="0" fontId="0" fillId="0" borderId="1" xfId="0" applyBorder="1"/>
    <xf numFmtId="0" fontId="0" fillId="0" borderId="11" xfId="0" applyBorder="1"/>
    <xf numFmtId="3" fontId="16" fillId="7" borderId="2" xfId="0" applyNumberFormat="1" applyFont="1" applyFill="1" applyBorder="1" applyAlignment="1"/>
    <xf numFmtId="0" fontId="0" fillId="7" borderId="0" xfId="0" applyFill="1" applyBorder="1" applyAlignment="1">
      <alignmen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9" fillId="0" borderId="1" xfId="0" applyFont="1" applyFill="1" applyBorder="1" applyAlignment="1">
      <alignment horizontal="center"/>
    </xf>
    <xf numFmtId="3" fontId="11" fillId="0" borderId="2" xfId="0" applyNumberFormat="1" applyFont="1" applyFill="1" applyBorder="1" applyAlignment="1">
      <alignment horizontal="center"/>
    </xf>
    <xf numFmtId="3" fontId="11" fillId="0" borderId="3" xfId="0" applyNumberFormat="1" applyFont="1" applyFill="1" applyBorder="1" applyAlignment="1">
      <alignment horizontal="center"/>
    </xf>
    <xf numFmtId="0" fontId="25" fillId="7" borderId="1" xfId="0" applyFont="1" applyFill="1" applyBorder="1" applyAlignment="1">
      <alignment horizontal="center"/>
    </xf>
    <xf numFmtId="0" fontId="0" fillId="0" borderId="8" xfId="0" applyFill="1" applyBorder="1"/>
    <xf numFmtId="0" fontId="0" fillId="0" borderId="0" xfId="0" applyFill="1" applyBorder="1"/>
    <xf numFmtId="0" fontId="0" fillId="0" borderId="1" xfId="0" applyFill="1" applyBorder="1"/>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cellXfs>
  <cellStyles count="2">
    <cellStyle name="Normaallaad" xfId="0" builtinId="0"/>
    <cellStyle name="Normaallaad 3" xfId="1"/>
  </cellStyles>
  <dxfs count="0"/>
  <tableStyles count="0" defaultTableStyle="TableStyleMedium9" defaultPivotStyle="PivotStyleLight16"/>
  <colors>
    <mruColors>
      <color rgb="FF99CCFF"/>
      <color rgb="FFCCE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R85"/>
  <sheetViews>
    <sheetView zoomScale="102" zoomScaleNormal="102" workbookViewId="0">
      <pane ySplit="1" topLeftCell="A2" activePane="bottomLeft" state="frozen"/>
      <selection pane="bottomLeft" activeCell="B9" sqref="B9"/>
    </sheetView>
  </sheetViews>
  <sheetFormatPr defaultRowHeight="14.4" outlineLevelRow="2" x14ac:dyDescent="0.3"/>
  <cols>
    <col min="1" max="1" width="6.5546875"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customWidth="1"/>
    <col min="8" max="8" width="10.5546875" customWidth="1"/>
    <col min="9" max="9" width="4" customWidth="1"/>
    <col min="10" max="11" width="9.33203125" style="60" customWidth="1"/>
    <col min="12" max="12" width="9.109375" style="60" customWidth="1"/>
    <col min="13" max="13" width="45.6640625" style="60" customWidth="1"/>
  </cols>
  <sheetData>
    <row r="1" spans="1:26"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26" x14ac:dyDescent="0.3">
      <c r="A2" s="7" t="s">
        <v>6</v>
      </c>
      <c r="B2" s="14" t="s">
        <v>196</v>
      </c>
      <c r="C2" s="12"/>
      <c r="D2" s="37"/>
      <c r="E2" s="12"/>
      <c r="F2" s="62"/>
      <c r="G2" s="9">
        <f>SUM(G3,)</f>
        <v>4386</v>
      </c>
      <c r="H2" s="9">
        <f t="shared" ref="H2" si="0">SUM(H3,)</f>
        <v>358844</v>
      </c>
      <c r="J2" s="133"/>
      <c r="K2" s="133"/>
      <c r="L2" s="133"/>
      <c r="M2" s="133"/>
    </row>
    <row r="3" spans="1:26" ht="54.75" customHeight="1" outlineLevel="1" x14ac:dyDescent="0.3">
      <c r="A3" s="48" t="s">
        <v>7</v>
      </c>
      <c r="B3" s="15" t="s">
        <v>247</v>
      </c>
      <c r="C3" s="49"/>
      <c r="D3" s="3"/>
      <c r="E3" s="3"/>
      <c r="F3" s="65"/>
      <c r="G3" s="2">
        <f>SUM(G4:G9)</f>
        <v>4386</v>
      </c>
      <c r="H3" s="2">
        <f>SUM(H4:H9)</f>
        <v>358844</v>
      </c>
      <c r="J3" s="133"/>
      <c r="K3" s="133"/>
      <c r="L3" s="133"/>
      <c r="M3" s="133"/>
    </row>
    <row r="4" spans="1:26" s="60" customFormat="1" ht="21.6" outlineLevel="2" x14ac:dyDescent="0.3">
      <c r="A4" s="50" t="s">
        <v>9</v>
      </c>
      <c r="B4" s="18" t="s">
        <v>141</v>
      </c>
      <c r="C4" s="51" t="s">
        <v>142</v>
      </c>
      <c r="D4" s="19"/>
      <c r="E4" s="19" t="s">
        <v>46</v>
      </c>
      <c r="F4" s="66"/>
      <c r="G4" s="99">
        <v>0</v>
      </c>
      <c r="H4" s="99">
        <v>0</v>
      </c>
      <c r="J4" s="110"/>
      <c r="K4" s="110"/>
      <c r="L4" s="110"/>
      <c r="M4" s="111"/>
    </row>
    <row r="5" spans="1:26" ht="29.25" customHeight="1" outlineLevel="2" x14ac:dyDescent="0.3">
      <c r="A5" s="50" t="s">
        <v>76</v>
      </c>
      <c r="B5" s="52" t="s">
        <v>8</v>
      </c>
      <c r="C5" s="51" t="s">
        <v>118</v>
      </c>
      <c r="D5" s="19" t="s">
        <v>111</v>
      </c>
      <c r="E5" s="19" t="s">
        <v>74</v>
      </c>
      <c r="F5" s="63"/>
      <c r="G5" s="99">
        <v>0</v>
      </c>
      <c r="H5" s="102">
        <v>0</v>
      </c>
      <c r="J5" s="110"/>
      <c r="K5" s="110"/>
      <c r="L5" s="110"/>
      <c r="M5" s="111"/>
    </row>
    <row r="6" spans="1:26" ht="39.75" customHeight="1" outlineLevel="2" x14ac:dyDescent="0.3">
      <c r="A6" s="53" t="s">
        <v>77</v>
      </c>
      <c r="B6" s="52" t="s">
        <v>64</v>
      </c>
      <c r="C6" s="51" t="s">
        <v>119</v>
      </c>
      <c r="D6" s="19" t="s">
        <v>111</v>
      </c>
      <c r="E6" s="19" t="s">
        <v>45</v>
      </c>
      <c r="F6" s="63"/>
      <c r="G6" s="99">
        <v>0</v>
      </c>
      <c r="H6" s="102">
        <v>4000</v>
      </c>
      <c r="J6" s="110"/>
      <c r="K6" s="110"/>
      <c r="L6" s="110"/>
      <c r="M6" s="112"/>
    </row>
    <row r="7" spans="1:26" ht="30" customHeight="1" outlineLevel="2" x14ac:dyDescent="0.3">
      <c r="A7" s="53" t="s">
        <v>10</v>
      </c>
      <c r="B7" s="52" t="s">
        <v>133</v>
      </c>
      <c r="C7" s="51" t="s">
        <v>75</v>
      </c>
      <c r="D7" s="19" t="s">
        <v>110</v>
      </c>
      <c r="E7" s="19" t="s">
        <v>121</v>
      </c>
      <c r="F7" s="63"/>
      <c r="G7" s="99">
        <v>4386</v>
      </c>
      <c r="H7" s="102">
        <v>8020</v>
      </c>
      <c r="I7" s="75"/>
      <c r="J7" s="110"/>
      <c r="K7" s="110"/>
      <c r="L7" s="110"/>
      <c r="M7" s="110"/>
    </row>
    <row r="8" spans="1:26" ht="37.5" customHeight="1" outlineLevel="1" x14ac:dyDescent="0.3">
      <c r="A8" s="17" t="s">
        <v>63</v>
      </c>
      <c r="B8" s="16" t="s">
        <v>220</v>
      </c>
      <c r="C8" s="47" t="s">
        <v>116</v>
      </c>
      <c r="D8" s="20" t="s">
        <v>108</v>
      </c>
      <c r="E8" s="34" t="s">
        <v>94</v>
      </c>
      <c r="F8" s="67">
        <v>2018</v>
      </c>
      <c r="G8" s="103">
        <v>0</v>
      </c>
      <c r="H8" s="103">
        <f>212824+34000</f>
        <v>246824</v>
      </c>
      <c r="I8" s="86"/>
      <c r="J8" s="114"/>
      <c r="K8" s="114"/>
      <c r="L8" s="114"/>
      <c r="M8" s="114"/>
      <c r="N8" s="84"/>
      <c r="O8" s="84"/>
      <c r="P8" s="84"/>
      <c r="Q8" s="84"/>
      <c r="R8" s="84"/>
    </row>
    <row r="9" spans="1:26" ht="28.5" customHeight="1" outlineLevel="2" x14ac:dyDescent="0.3">
      <c r="A9" s="17" t="s">
        <v>78</v>
      </c>
      <c r="B9" s="16" t="s">
        <v>230</v>
      </c>
      <c r="C9" s="28" t="s">
        <v>254</v>
      </c>
      <c r="D9" s="20"/>
      <c r="E9" s="20" t="s">
        <v>228</v>
      </c>
      <c r="F9" s="66"/>
      <c r="G9" s="31">
        <v>0</v>
      </c>
      <c r="H9" s="31">
        <v>100000</v>
      </c>
      <c r="I9" s="113"/>
      <c r="J9" s="115"/>
      <c r="K9" s="115"/>
      <c r="L9" s="115"/>
      <c r="M9" s="115"/>
      <c r="N9" s="86"/>
      <c r="O9" s="84"/>
      <c r="P9" s="84"/>
      <c r="Q9" s="84"/>
      <c r="R9" s="84"/>
    </row>
    <row r="10" spans="1:26" s="60" customFormat="1" outlineLevel="2" x14ac:dyDescent="0.3">
      <c r="A10" s="132"/>
      <c r="B10" s="132"/>
      <c r="C10" s="132"/>
      <c r="D10" s="132"/>
      <c r="E10" s="132"/>
      <c r="F10" s="132"/>
      <c r="G10" s="132"/>
      <c r="H10" s="132"/>
      <c r="I10" s="113"/>
      <c r="J10" s="134"/>
      <c r="K10" s="134"/>
      <c r="L10" s="134"/>
      <c r="M10" s="134"/>
      <c r="N10" s="86"/>
      <c r="O10" s="84"/>
      <c r="P10" s="84"/>
      <c r="Q10" s="84"/>
      <c r="R10" s="84"/>
      <c r="S10"/>
      <c r="T10"/>
      <c r="U10"/>
      <c r="V10"/>
      <c r="W10"/>
      <c r="X10"/>
      <c r="Y10"/>
      <c r="Z10"/>
    </row>
    <row r="11" spans="1:26" s="60" customFormat="1" outlineLevel="2" x14ac:dyDescent="0.3">
      <c r="A11" s="7" t="s">
        <v>143</v>
      </c>
      <c r="B11" s="14" t="s">
        <v>245</v>
      </c>
      <c r="C11" s="54"/>
      <c r="D11" s="7"/>
      <c r="E11" s="7"/>
      <c r="F11" s="7"/>
      <c r="G11" s="9">
        <f>SUM(G12,G18,G24)</f>
        <v>1895</v>
      </c>
      <c r="H11" s="9">
        <f>SUM(H12,H18,H24)</f>
        <v>67500</v>
      </c>
      <c r="I11" s="88"/>
      <c r="J11" s="124"/>
      <c r="K11" s="124"/>
      <c r="L11" s="124"/>
      <c r="M11" s="124"/>
      <c r="N11" s="88"/>
      <c r="O11" s="88"/>
      <c r="P11" s="88"/>
      <c r="Q11" s="88"/>
      <c r="R11" s="88"/>
    </row>
    <row r="12" spans="1:26" s="60" customFormat="1" ht="33" customHeight="1" outlineLevel="2" x14ac:dyDescent="0.3">
      <c r="A12" s="91" t="s">
        <v>11</v>
      </c>
      <c r="B12" s="15" t="s">
        <v>246</v>
      </c>
      <c r="C12" s="49"/>
      <c r="D12" s="3"/>
      <c r="E12" s="3"/>
      <c r="F12" s="65"/>
      <c r="G12" s="2">
        <f>SUM(G13:G17)</f>
        <v>1000</v>
      </c>
      <c r="H12" s="2">
        <f>SUM(H13:H17)</f>
        <v>25000</v>
      </c>
      <c r="I12"/>
      <c r="J12" s="136"/>
      <c r="K12" s="137"/>
      <c r="L12" s="137"/>
      <c r="M12" s="138"/>
      <c r="N12"/>
      <c r="O12"/>
      <c r="P12"/>
      <c r="Q12"/>
      <c r="R12"/>
      <c r="S12"/>
      <c r="T12"/>
      <c r="U12"/>
      <c r="V12"/>
      <c r="W12"/>
      <c r="X12"/>
      <c r="Y12"/>
    </row>
    <row r="13" spans="1:26" s="60" customFormat="1" ht="24" customHeight="1" outlineLevel="2" x14ac:dyDescent="0.3">
      <c r="A13" s="50" t="s">
        <v>15</v>
      </c>
      <c r="B13" s="52" t="s">
        <v>69</v>
      </c>
      <c r="C13" s="51" t="s">
        <v>130</v>
      </c>
      <c r="D13" s="19"/>
      <c r="E13" s="19" t="s">
        <v>45</v>
      </c>
      <c r="F13" s="64"/>
      <c r="G13" s="42">
        <v>0</v>
      </c>
      <c r="H13" s="46">
        <v>0</v>
      </c>
      <c r="I13"/>
      <c r="J13" s="110"/>
      <c r="K13" s="110"/>
      <c r="L13" s="110"/>
      <c r="M13" s="110"/>
      <c r="N13"/>
      <c r="O13"/>
      <c r="P13"/>
      <c r="Q13"/>
      <c r="R13"/>
      <c r="S13"/>
      <c r="T13"/>
      <c r="U13"/>
      <c r="V13"/>
      <c r="W13"/>
      <c r="X13"/>
      <c r="Y13"/>
    </row>
    <row r="14" spans="1:26" ht="52.5" customHeight="1" outlineLevel="2" x14ac:dyDescent="0.3">
      <c r="A14" s="92" t="s">
        <v>16</v>
      </c>
      <c r="B14" s="52" t="s">
        <v>244</v>
      </c>
      <c r="C14" s="51" t="s">
        <v>240</v>
      </c>
      <c r="D14" s="19"/>
      <c r="E14" s="19" t="s">
        <v>241</v>
      </c>
      <c r="F14" s="64"/>
      <c r="G14" s="42">
        <v>0</v>
      </c>
      <c r="H14" s="42">
        <v>0</v>
      </c>
      <c r="I14" s="60"/>
      <c r="J14" s="110"/>
      <c r="K14" s="110"/>
      <c r="L14" s="110"/>
      <c r="M14" s="110"/>
      <c r="N14" s="60"/>
      <c r="O14" s="60"/>
      <c r="P14" s="60"/>
      <c r="Q14" s="60"/>
      <c r="R14" s="60"/>
      <c r="S14" s="60"/>
      <c r="T14" s="60"/>
      <c r="U14" s="60"/>
      <c r="V14" s="60"/>
      <c r="W14" s="60"/>
      <c r="X14" s="60"/>
      <c r="Y14" s="60"/>
      <c r="Z14" s="60"/>
    </row>
    <row r="15" spans="1:26" ht="34.5" customHeight="1" outlineLevel="2" x14ac:dyDescent="0.3">
      <c r="A15" s="93" t="s">
        <v>47</v>
      </c>
      <c r="B15" s="16" t="s">
        <v>113</v>
      </c>
      <c r="C15" s="51" t="s">
        <v>115</v>
      </c>
      <c r="D15" s="20"/>
      <c r="E15" s="20" t="s">
        <v>46</v>
      </c>
      <c r="F15" s="68"/>
      <c r="G15" s="31">
        <v>0</v>
      </c>
      <c r="H15" s="31">
        <v>0</v>
      </c>
      <c r="I15" s="86"/>
      <c r="J15" s="110"/>
      <c r="K15" s="110"/>
      <c r="L15" s="110"/>
      <c r="M15" s="110"/>
      <c r="N15" s="60"/>
      <c r="O15" s="60"/>
      <c r="P15" s="60"/>
      <c r="Q15" s="60"/>
      <c r="R15" s="60"/>
      <c r="S15" s="60"/>
      <c r="T15" s="60"/>
      <c r="U15" s="60"/>
      <c r="V15" s="60"/>
      <c r="W15" s="60"/>
      <c r="X15" s="60"/>
      <c r="Y15" s="60"/>
    </row>
    <row r="16" spans="1:26" s="60" customFormat="1" ht="30" customHeight="1" outlineLevel="2" x14ac:dyDescent="0.3">
      <c r="A16" s="93" t="s">
        <v>65</v>
      </c>
      <c r="B16" s="16" t="s">
        <v>239</v>
      </c>
      <c r="C16" s="28" t="s">
        <v>40</v>
      </c>
      <c r="D16" s="20"/>
      <c r="E16" s="20" t="s">
        <v>242</v>
      </c>
      <c r="F16" s="63">
        <v>2018</v>
      </c>
      <c r="G16" s="42">
        <v>0</v>
      </c>
      <c r="H16" s="99">
        <v>25000</v>
      </c>
      <c r="I16"/>
      <c r="J16" s="110"/>
      <c r="K16" s="110"/>
      <c r="L16" s="110"/>
      <c r="M16" s="110"/>
    </row>
    <row r="17" spans="1:382" s="79" customFormat="1" ht="23.7" customHeight="1" outlineLevel="2" x14ac:dyDescent="0.3">
      <c r="A17" s="17" t="s">
        <v>66</v>
      </c>
      <c r="B17" s="16" t="s">
        <v>229</v>
      </c>
      <c r="C17" s="51" t="s">
        <v>71</v>
      </c>
      <c r="D17" s="20"/>
      <c r="E17" s="20" t="s">
        <v>44</v>
      </c>
      <c r="F17" s="68"/>
      <c r="G17" s="42">
        <v>1000</v>
      </c>
      <c r="H17" s="42">
        <v>0</v>
      </c>
      <c r="I17" s="87"/>
      <c r="J17" s="110"/>
      <c r="K17" s="110"/>
      <c r="L17" s="110"/>
      <c r="M17" s="110"/>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85"/>
      <c r="NF17" s="85"/>
      <c r="NG17" s="85"/>
      <c r="NH17" s="85"/>
      <c r="NI17" s="85"/>
      <c r="NJ17" s="85"/>
      <c r="NK17" s="85"/>
      <c r="NL17" s="85"/>
      <c r="NM17" s="85"/>
      <c r="NN17" s="85"/>
      <c r="NO17" s="85"/>
      <c r="NP17" s="85"/>
      <c r="NQ17" s="85"/>
      <c r="NR17" s="85"/>
    </row>
    <row r="18" spans="1:382" s="79" customFormat="1" ht="45.6" customHeight="1" outlineLevel="2" x14ac:dyDescent="0.3">
      <c r="A18" s="94" t="s">
        <v>165</v>
      </c>
      <c r="B18" s="15" t="s">
        <v>164</v>
      </c>
      <c r="C18" s="15"/>
      <c r="D18" s="15"/>
      <c r="E18" s="15"/>
      <c r="F18" s="15"/>
      <c r="G18" s="96">
        <f>SUM(G19:G23)</f>
        <v>895</v>
      </c>
      <c r="H18" s="15">
        <f>SUM(H19:H23)</f>
        <v>16500</v>
      </c>
      <c r="I18" s="87"/>
      <c r="J18" s="133"/>
      <c r="K18" s="133"/>
      <c r="L18" s="133"/>
      <c r="M18" s="133"/>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c r="IW18" s="85"/>
      <c r="IX18" s="85"/>
      <c r="IY18" s="85"/>
      <c r="IZ18" s="85"/>
      <c r="JA18" s="85"/>
      <c r="JB18" s="85"/>
      <c r="JC18" s="85"/>
      <c r="JD18" s="85"/>
      <c r="JE18" s="85"/>
      <c r="JF18" s="85"/>
      <c r="JG18" s="85"/>
      <c r="JH18" s="85"/>
      <c r="JI18" s="85"/>
      <c r="JJ18" s="85"/>
      <c r="JK18" s="85"/>
      <c r="JL18" s="85"/>
      <c r="JM18" s="85"/>
      <c r="JN18" s="85"/>
      <c r="JO18" s="85"/>
      <c r="JP18" s="85"/>
      <c r="JQ18" s="85"/>
      <c r="JR18" s="85"/>
      <c r="JS18" s="85"/>
      <c r="JT18" s="85"/>
      <c r="JU18" s="85"/>
      <c r="JV18" s="85"/>
      <c r="JW18" s="85"/>
      <c r="JX18" s="85"/>
      <c r="JY18" s="85"/>
      <c r="JZ18" s="85"/>
      <c r="KA18" s="85"/>
      <c r="KB18" s="85"/>
      <c r="KC18" s="85"/>
      <c r="KD18" s="85"/>
      <c r="KE18" s="85"/>
      <c r="KF18" s="85"/>
      <c r="KG18" s="85"/>
      <c r="KH18" s="85"/>
      <c r="KI18" s="85"/>
      <c r="KJ18" s="85"/>
      <c r="KK18" s="85"/>
      <c r="KL18" s="85"/>
      <c r="KM18" s="85"/>
      <c r="KN18" s="85"/>
      <c r="KO18" s="85"/>
      <c r="KP18" s="85"/>
      <c r="KQ18" s="85"/>
      <c r="KR18" s="85"/>
      <c r="KS18" s="85"/>
      <c r="KT18" s="85"/>
      <c r="KU18" s="85"/>
      <c r="KV18" s="85"/>
      <c r="KW18" s="85"/>
      <c r="KX18" s="85"/>
      <c r="KY18" s="85"/>
      <c r="KZ18" s="85"/>
      <c r="LA18" s="85"/>
      <c r="LB18" s="85"/>
      <c r="LC18" s="85"/>
      <c r="LD18" s="85"/>
      <c r="LE18" s="85"/>
      <c r="LF18" s="85"/>
      <c r="LG18" s="85"/>
      <c r="LH18" s="85"/>
      <c r="LI18" s="85"/>
      <c r="LJ18" s="85"/>
      <c r="LK18" s="85"/>
      <c r="LL18" s="85"/>
      <c r="LM18" s="85"/>
      <c r="LN18" s="85"/>
      <c r="LO18" s="85"/>
      <c r="LP18" s="85"/>
      <c r="LQ18" s="85"/>
      <c r="LR18" s="85"/>
      <c r="LS18" s="85"/>
      <c r="LT18" s="85"/>
      <c r="LU18" s="85"/>
      <c r="LV18" s="85"/>
      <c r="LW18" s="85"/>
      <c r="LX18" s="85"/>
      <c r="LY18" s="85"/>
      <c r="LZ18" s="85"/>
      <c r="MA18" s="85"/>
      <c r="MB18" s="85"/>
      <c r="MC18" s="85"/>
      <c r="MD18" s="85"/>
      <c r="ME18" s="85"/>
      <c r="MF18" s="85"/>
      <c r="MG18" s="85"/>
      <c r="MH18" s="85"/>
      <c r="MI18" s="85"/>
      <c r="MJ18" s="85"/>
      <c r="MK18" s="85"/>
      <c r="ML18" s="85"/>
      <c r="MM18" s="85"/>
      <c r="MN18" s="85"/>
      <c r="MO18" s="85"/>
      <c r="MP18" s="85"/>
      <c r="MQ18" s="85"/>
      <c r="MR18" s="85"/>
      <c r="MS18" s="85"/>
      <c r="MT18" s="85"/>
      <c r="MU18" s="85"/>
      <c r="MV18" s="85"/>
      <c r="MW18" s="85"/>
      <c r="MX18" s="85"/>
      <c r="MY18" s="85"/>
      <c r="MZ18" s="85"/>
      <c r="NA18" s="85"/>
      <c r="NB18" s="85"/>
      <c r="NC18" s="85"/>
      <c r="ND18" s="85"/>
      <c r="NE18" s="85"/>
      <c r="NF18" s="85"/>
      <c r="NG18" s="85"/>
      <c r="NH18" s="85"/>
      <c r="NI18" s="85"/>
      <c r="NJ18" s="85"/>
      <c r="NK18" s="85"/>
      <c r="NL18" s="85"/>
      <c r="NM18" s="85"/>
      <c r="NN18" s="85"/>
      <c r="NO18" s="85"/>
      <c r="NP18" s="85"/>
      <c r="NQ18" s="85"/>
      <c r="NR18" s="85"/>
    </row>
    <row r="19" spans="1:382" s="79" customFormat="1" ht="21.6" outlineLevel="2" x14ac:dyDescent="0.3">
      <c r="A19" s="92" t="s">
        <v>17</v>
      </c>
      <c r="B19" s="52" t="s">
        <v>147</v>
      </c>
      <c r="C19" s="51" t="s">
        <v>117</v>
      </c>
      <c r="D19" s="19" t="s">
        <v>111</v>
      </c>
      <c r="E19" s="19" t="s">
        <v>45</v>
      </c>
      <c r="F19" s="64"/>
      <c r="G19" s="100">
        <v>895</v>
      </c>
      <c r="H19" s="101">
        <v>500</v>
      </c>
      <c r="I19" s="87"/>
      <c r="J19" s="110"/>
      <c r="K19" s="110"/>
      <c r="L19" s="110"/>
      <c r="M19" s="110"/>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c r="IW19" s="85"/>
      <c r="IX19" s="85"/>
      <c r="IY19" s="85"/>
      <c r="IZ19" s="85"/>
      <c r="JA19" s="85"/>
      <c r="JB19" s="85"/>
      <c r="JC19" s="85"/>
      <c r="JD19" s="85"/>
      <c r="JE19" s="85"/>
      <c r="JF19" s="85"/>
      <c r="JG19" s="85"/>
      <c r="JH19" s="85"/>
      <c r="JI19" s="85"/>
      <c r="JJ19" s="85"/>
      <c r="JK19" s="85"/>
      <c r="JL19" s="85"/>
      <c r="JM19" s="85"/>
      <c r="JN19" s="85"/>
      <c r="JO19" s="85"/>
      <c r="JP19" s="85"/>
      <c r="JQ19" s="85"/>
      <c r="JR19" s="85"/>
      <c r="JS19" s="85"/>
      <c r="JT19" s="85"/>
      <c r="JU19" s="85"/>
      <c r="JV19" s="85"/>
      <c r="JW19" s="85"/>
      <c r="JX19" s="85"/>
      <c r="JY19" s="85"/>
      <c r="JZ19" s="85"/>
      <c r="KA19" s="85"/>
      <c r="KB19" s="85"/>
      <c r="KC19" s="85"/>
      <c r="KD19" s="85"/>
      <c r="KE19" s="85"/>
      <c r="KF19" s="85"/>
      <c r="KG19" s="85"/>
      <c r="KH19" s="85"/>
      <c r="KI19" s="85"/>
      <c r="KJ19" s="85"/>
      <c r="KK19" s="85"/>
      <c r="KL19" s="85"/>
      <c r="KM19" s="85"/>
      <c r="KN19" s="85"/>
      <c r="KO19" s="85"/>
      <c r="KP19" s="85"/>
      <c r="KQ19" s="85"/>
      <c r="KR19" s="85"/>
      <c r="KS19" s="85"/>
      <c r="KT19" s="85"/>
      <c r="KU19" s="85"/>
      <c r="KV19" s="85"/>
      <c r="KW19" s="85"/>
      <c r="KX19" s="85"/>
      <c r="KY19" s="85"/>
      <c r="KZ19" s="85"/>
      <c r="LA19" s="85"/>
      <c r="LB19" s="85"/>
      <c r="LC19" s="85"/>
      <c r="LD19" s="85"/>
      <c r="LE19" s="85"/>
      <c r="LF19" s="85"/>
      <c r="LG19" s="85"/>
      <c r="LH19" s="85"/>
      <c r="LI19" s="85"/>
      <c r="LJ19" s="85"/>
      <c r="LK19" s="85"/>
      <c r="LL19" s="85"/>
      <c r="LM19" s="85"/>
      <c r="LN19" s="85"/>
      <c r="LO19" s="85"/>
      <c r="LP19" s="85"/>
      <c r="LQ19" s="85"/>
      <c r="LR19" s="85"/>
      <c r="LS19" s="85"/>
      <c r="LT19" s="85"/>
      <c r="LU19" s="85"/>
      <c r="LV19" s="85"/>
      <c r="LW19" s="85"/>
      <c r="LX19" s="85"/>
      <c r="LY19" s="85"/>
      <c r="LZ19" s="85"/>
      <c r="MA19" s="85"/>
      <c r="MB19" s="85"/>
      <c r="MC19" s="85"/>
      <c r="MD19" s="85"/>
      <c r="ME19" s="85"/>
      <c r="MF19" s="85"/>
      <c r="MG19" s="85"/>
      <c r="MH19" s="85"/>
      <c r="MI19" s="85"/>
      <c r="MJ19" s="85"/>
      <c r="MK19" s="85"/>
      <c r="ML19" s="85"/>
      <c r="MM19" s="85"/>
      <c r="MN19" s="85"/>
      <c r="MO19" s="85"/>
      <c r="MP19" s="85"/>
      <c r="MQ19" s="85"/>
      <c r="MR19" s="85"/>
      <c r="MS19" s="85"/>
      <c r="MT19" s="85"/>
      <c r="MU19" s="85"/>
      <c r="MV19" s="85"/>
      <c r="MW19" s="85"/>
      <c r="MX19" s="85"/>
      <c r="MY19" s="85"/>
      <c r="MZ19" s="85"/>
      <c r="NA19" s="85"/>
      <c r="NB19" s="85"/>
      <c r="NC19" s="85"/>
      <c r="ND19" s="85"/>
      <c r="NE19" s="85"/>
      <c r="NF19" s="85"/>
      <c r="NG19" s="85"/>
      <c r="NH19" s="85"/>
      <c r="NI19" s="85"/>
      <c r="NJ19" s="85"/>
      <c r="NK19" s="85"/>
      <c r="NL19" s="85"/>
      <c r="NM19" s="85"/>
      <c r="NN19" s="85"/>
      <c r="NO19" s="85"/>
      <c r="NP19" s="85"/>
      <c r="NQ19" s="85"/>
      <c r="NR19" s="85"/>
    </row>
    <row r="20" spans="1:382" s="79" customFormat="1" ht="37.5" customHeight="1" outlineLevel="2" x14ac:dyDescent="0.3">
      <c r="A20" s="17" t="s">
        <v>18</v>
      </c>
      <c r="B20" s="16" t="s">
        <v>152</v>
      </c>
      <c r="C20" s="51" t="s">
        <v>153</v>
      </c>
      <c r="D20" s="20" t="s">
        <v>111</v>
      </c>
      <c r="E20" s="20" t="s">
        <v>45</v>
      </c>
      <c r="F20" s="68"/>
      <c r="G20" s="99">
        <v>0</v>
      </c>
      <c r="H20" s="99">
        <v>1000</v>
      </c>
      <c r="I20" s="87"/>
      <c r="J20" s="110"/>
      <c r="K20" s="110"/>
      <c r="L20" s="110"/>
      <c r="M20" s="110"/>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c r="IW20" s="85"/>
      <c r="IX20" s="85"/>
      <c r="IY20" s="85"/>
      <c r="IZ20" s="85"/>
      <c r="JA20" s="85"/>
      <c r="JB20" s="85"/>
      <c r="JC20" s="85"/>
      <c r="JD20" s="85"/>
      <c r="JE20" s="85"/>
      <c r="JF20" s="85"/>
      <c r="JG20" s="85"/>
      <c r="JH20" s="85"/>
      <c r="JI20" s="85"/>
      <c r="JJ20" s="85"/>
      <c r="JK20" s="85"/>
      <c r="JL20" s="85"/>
      <c r="JM20" s="85"/>
      <c r="JN20" s="85"/>
      <c r="JO20" s="85"/>
      <c r="JP20" s="85"/>
      <c r="JQ20" s="85"/>
      <c r="JR20" s="85"/>
      <c r="JS20" s="85"/>
      <c r="JT20" s="85"/>
      <c r="JU20" s="85"/>
      <c r="JV20" s="85"/>
      <c r="JW20" s="85"/>
      <c r="JX20" s="85"/>
      <c r="JY20" s="85"/>
      <c r="JZ20" s="85"/>
      <c r="KA20" s="85"/>
      <c r="KB20" s="85"/>
      <c r="KC20" s="85"/>
      <c r="KD20" s="85"/>
      <c r="KE20" s="85"/>
      <c r="KF20" s="85"/>
      <c r="KG20" s="85"/>
      <c r="KH20" s="85"/>
      <c r="KI20" s="85"/>
      <c r="KJ20" s="85"/>
      <c r="KK20" s="85"/>
      <c r="KL20" s="85"/>
      <c r="KM20" s="85"/>
      <c r="KN20" s="85"/>
      <c r="KO20" s="85"/>
      <c r="KP20" s="85"/>
      <c r="KQ20" s="85"/>
      <c r="KR20" s="85"/>
      <c r="KS20" s="85"/>
      <c r="KT20" s="85"/>
      <c r="KU20" s="85"/>
      <c r="KV20" s="85"/>
      <c r="KW20" s="85"/>
      <c r="KX20" s="85"/>
      <c r="KY20" s="85"/>
      <c r="KZ20" s="85"/>
      <c r="LA20" s="85"/>
      <c r="LB20" s="85"/>
      <c r="LC20" s="85"/>
      <c r="LD20" s="85"/>
      <c r="LE20" s="85"/>
      <c r="LF20" s="85"/>
      <c r="LG20" s="85"/>
      <c r="LH20" s="85"/>
      <c r="LI20" s="85"/>
      <c r="LJ20" s="85"/>
      <c r="LK20" s="85"/>
      <c r="LL20" s="85"/>
      <c r="LM20" s="85"/>
      <c r="LN20" s="85"/>
      <c r="LO20" s="85"/>
      <c r="LP20" s="85"/>
      <c r="LQ20" s="85"/>
      <c r="LR20" s="85"/>
      <c r="LS20" s="85"/>
      <c r="LT20" s="85"/>
      <c r="LU20" s="85"/>
      <c r="LV20" s="85"/>
      <c r="LW20" s="85"/>
      <c r="LX20" s="85"/>
      <c r="LY20" s="85"/>
      <c r="LZ20" s="85"/>
      <c r="MA20" s="85"/>
      <c r="MB20" s="85"/>
      <c r="MC20" s="85"/>
      <c r="MD20" s="85"/>
      <c r="ME20" s="85"/>
      <c r="MF20" s="85"/>
      <c r="MG20" s="85"/>
      <c r="MH20" s="85"/>
      <c r="MI20" s="85"/>
      <c r="MJ20" s="85"/>
      <c r="MK20" s="85"/>
      <c r="ML20" s="85"/>
      <c r="MM20" s="85"/>
      <c r="MN20" s="85"/>
      <c r="MO20" s="85"/>
      <c r="MP20" s="85"/>
      <c r="MQ20" s="85"/>
      <c r="MR20" s="85"/>
      <c r="MS20" s="85"/>
      <c r="MT20" s="85"/>
      <c r="MU20" s="85"/>
      <c r="MV20" s="85"/>
      <c r="MW20" s="85"/>
      <c r="MX20" s="85"/>
      <c r="MY20" s="85"/>
      <c r="MZ20" s="85"/>
      <c r="NA20" s="85"/>
      <c r="NB20" s="85"/>
      <c r="NC20" s="85"/>
      <c r="ND20" s="85"/>
      <c r="NE20" s="85"/>
      <c r="NF20" s="85"/>
      <c r="NG20" s="85"/>
      <c r="NH20" s="85"/>
      <c r="NI20" s="85"/>
      <c r="NJ20" s="85"/>
      <c r="NK20" s="85"/>
      <c r="NL20" s="85"/>
      <c r="NM20" s="85"/>
      <c r="NN20" s="85"/>
      <c r="NO20" s="85"/>
      <c r="NP20" s="85"/>
      <c r="NQ20" s="85"/>
      <c r="NR20" s="85"/>
    </row>
    <row r="21" spans="1:382" s="79" customFormat="1" ht="22.95" customHeight="1" outlineLevel="2" x14ac:dyDescent="0.3">
      <c r="A21" s="17" t="s">
        <v>60</v>
      </c>
      <c r="B21" s="98" t="s">
        <v>144</v>
      </c>
      <c r="C21" s="29" t="s">
        <v>188</v>
      </c>
      <c r="D21" s="20"/>
      <c r="E21" s="20" t="s">
        <v>227</v>
      </c>
      <c r="F21" s="68"/>
      <c r="G21" s="42">
        <v>0</v>
      </c>
      <c r="H21" s="42">
        <v>0</v>
      </c>
      <c r="I21" s="87"/>
      <c r="J21" s="116"/>
      <c r="K21" s="116"/>
      <c r="L21" s="116"/>
      <c r="M21" s="116"/>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c r="IW21" s="85"/>
      <c r="IX21" s="85"/>
      <c r="IY21" s="85"/>
      <c r="IZ21" s="85"/>
      <c r="JA21" s="85"/>
      <c r="JB21" s="85"/>
      <c r="JC21" s="85"/>
      <c r="JD21" s="85"/>
      <c r="JE21" s="85"/>
      <c r="JF21" s="85"/>
      <c r="JG21" s="85"/>
      <c r="JH21" s="85"/>
      <c r="JI21" s="85"/>
      <c r="JJ21" s="85"/>
      <c r="JK21" s="85"/>
      <c r="JL21" s="85"/>
      <c r="JM21" s="85"/>
      <c r="JN21" s="85"/>
      <c r="JO21" s="85"/>
      <c r="JP21" s="85"/>
      <c r="JQ21" s="85"/>
      <c r="JR21" s="85"/>
      <c r="JS21" s="85"/>
      <c r="JT21" s="85"/>
      <c r="JU21" s="85"/>
      <c r="JV21" s="85"/>
      <c r="JW21" s="85"/>
      <c r="JX21" s="85"/>
      <c r="JY21" s="85"/>
      <c r="JZ21" s="85"/>
      <c r="KA21" s="85"/>
      <c r="KB21" s="85"/>
      <c r="KC21" s="85"/>
      <c r="KD21" s="85"/>
      <c r="KE21" s="85"/>
      <c r="KF21" s="85"/>
      <c r="KG21" s="85"/>
      <c r="KH21" s="85"/>
      <c r="KI21" s="85"/>
      <c r="KJ21" s="85"/>
      <c r="KK21" s="85"/>
      <c r="KL21" s="85"/>
      <c r="KM21" s="85"/>
      <c r="KN21" s="85"/>
      <c r="KO21" s="85"/>
      <c r="KP21" s="85"/>
      <c r="KQ21" s="85"/>
      <c r="KR21" s="85"/>
      <c r="KS21" s="85"/>
      <c r="KT21" s="85"/>
      <c r="KU21" s="85"/>
      <c r="KV21" s="85"/>
      <c r="KW21" s="85"/>
      <c r="KX21" s="85"/>
      <c r="KY21" s="85"/>
      <c r="KZ21" s="85"/>
      <c r="LA21" s="85"/>
      <c r="LB21" s="85"/>
      <c r="LC21" s="85"/>
      <c r="LD21" s="85"/>
      <c r="LE21" s="85"/>
      <c r="LF21" s="85"/>
      <c r="LG21" s="85"/>
      <c r="LH21" s="85"/>
      <c r="LI21" s="85"/>
      <c r="LJ21" s="85"/>
      <c r="LK21" s="85"/>
      <c r="LL21" s="85"/>
      <c r="LM21" s="85"/>
      <c r="LN21" s="85"/>
      <c r="LO21" s="85"/>
      <c r="LP21" s="85"/>
      <c r="LQ21" s="85"/>
      <c r="LR21" s="85"/>
      <c r="LS21" s="85"/>
      <c r="LT21" s="85"/>
      <c r="LU21" s="85"/>
      <c r="LV21" s="85"/>
      <c r="LW21" s="85"/>
      <c r="LX21" s="85"/>
      <c r="LY21" s="85"/>
      <c r="LZ21" s="85"/>
      <c r="MA21" s="85"/>
      <c r="MB21" s="85"/>
      <c r="MC21" s="85"/>
      <c r="MD21" s="85"/>
      <c r="ME21" s="85"/>
      <c r="MF21" s="85"/>
      <c r="MG21" s="85"/>
      <c r="MH21" s="85"/>
      <c r="MI21" s="85"/>
      <c r="MJ21" s="85"/>
      <c r="MK21" s="85"/>
      <c r="ML21" s="85"/>
      <c r="MM21" s="85"/>
      <c r="MN21" s="85"/>
      <c r="MO21" s="85"/>
      <c r="MP21" s="85"/>
      <c r="MQ21" s="85"/>
      <c r="MR21" s="85"/>
      <c r="MS21" s="85"/>
      <c r="MT21" s="85"/>
      <c r="MU21" s="85"/>
      <c r="MV21" s="85"/>
      <c r="MW21" s="85"/>
      <c r="MX21" s="85"/>
      <c r="MY21" s="85"/>
      <c r="MZ21" s="85"/>
      <c r="NA21" s="85"/>
      <c r="NB21" s="85"/>
      <c r="NC21" s="85"/>
      <c r="ND21" s="85"/>
      <c r="NE21" s="85"/>
      <c r="NF21" s="85"/>
      <c r="NG21" s="85"/>
      <c r="NH21" s="85"/>
      <c r="NI21" s="85"/>
      <c r="NJ21" s="85"/>
      <c r="NK21" s="85"/>
      <c r="NL21" s="85"/>
      <c r="NM21" s="85"/>
      <c r="NN21" s="85"/>
      <c r="NO21" s="85"/>
      <c r="NP21" s="85"/>
      <c r="NQ21" s="85"/>
      <c r="NR21" s="85"/>
    </row>
    <row r="22" spans="1:382" s="79" customFormat="1" ht="42" outlineLevel="2" x14ac:dyDescent="0.3">
      <c r="A22" s="17" t="s">
        <v>61</v>
      </c>
      <c r="B22" s="16" t="s">
        <v>101</v>
      </c>
      <c r="C22" s="28" t="s">
        <v>203</v>
      </c>
      <c r="D22" s="20"/>
      <c r="E22" s="20" t="s">
        <v>55</v>
      </c>
      <c r="F22" s="63" t="s">
        <v>83</v>
      </c>
      <c r="G22" s="31">
        <v>0</v>
      </c>
      <c r="H22" s="31">
        <v>15000</v>
      </c>
      <c r="I22" s="77"/>
      <c r="J22" s="116"/>
      <c r="K22" s="116"/>
      <c r="L22" s="116"/>
      <c r="M22" s="116"/>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c r="IW22" s="85"/>
      <c r="IX22" s="85"/>
      <c r="IY22" s="85"/>
      <c r="IZ22" s="85"/>
      <c r="JA22" s="85"/>
      <c r="JB22" s="85"/>
      <c r="JC22" s="85"/>
      <c r="JD22" s="85"/>
      <c r="JE22" s="85"/>
      <c r="JF22" s="85"/>
      <c r="JG22" s="85"/>
      <c r="JH22" s="85"/>
      <c r="JI22" s="85"/>
      <c r="JJ22" s="85"/>
      <c r="JK22" s="85"/>
      <c r="JL22" s="85"/>
      <c r="JM22" s="85"/>
      <c r="JN22" s="85"/>
      <c r="JO22" s="85"/>
      <c r="JP22" s="85"/>
      <c r="JQ22" s="85"/>
      <c r="JR22" s="85"/>
      <c r="JS22" s="85"/>
      <c r="JT22" s="85"/>
      <c r="JU22" s="85"/>
      <c r="JV22" s="85"/>
      <c r="JW22" s="85"/>
      <c r="JX22" s="85"/>
      <c r="JY22" s="85"/>
      <c r="JZ22" s="85"/>
      <c r="KA22" s="85"/>
      <c r="KB22" s="85"/>
      <c r="KC22" s="85"/>
      <c r="KD22" s="85"/>
      <c r="KE22" s="85"/>
      <c r="KF22" s="85"/>
      <c r="KG22" s="85"/>
      <c r="KH22" s="85"/>
      <c r="KI22" s="85"/>
      <c r="KJ22" s="85"/>
      <c r="KK22" s="85"/>
      <c r="KL22" s="85"/>
      <c r="KM22" s="85"/>
      <c r="KN22" s="85"/>
      <c r="KO22" s="85"/>
      <c r="KP22" s="85"/>
      <c r="KQ22" s="85"/>
      <c r="KR22" s="85"/>
      <c r="KS22" s="85"/>
      <c r="KT22" s="85"/>
      <c r="KU22" s="85"/>
      <c r="KV22" s="85"/>
      <c r="KW22" s="85"/>
      <c r="KX22" s="85"/>
      <c r="KY22" s="85"/>
      <c r="KZ22" s="85"/>
      <c r="LA22" s="85"/>
      <c r="LB22" s="85"/>
      <c r="LC22" s="85"/>
      <c r="LD22" s="85"/>
      <c r="LE22" s="85"/>
      <c r="LF22" s="85"/>
      <c r="LG22" s="85"/>
      <c r="LH22" s="85"/>
      <c r="LI22" s="85"/>
      <c r="LJ22" s="85"/>
      <c r="LK22" s="85"/>
      <c r="LL22" s="85"/>
      <c r="LM22" s="85"/>
      <c r="LN22" s="85"/>
      <c r="LO22" s="85"/>
      <c r="LP22" s="85"/>
      <c r="LQ22" s="85"/>
      <c r="LR22" s="85"/>
      <c r="LS22" s="85"/>
      <c r="LT22" s="85"/>
      <c r="LU22" s="85"/>
      <c r="LV22" s="85"/>
      <c r="LW22" s="85"/>
      <c r="LX22" s="85"/>
      <c r="LY22" s="85"/>
      <c r="LZ22" s="85"/>
      <c r="MA22" s="85"/>
      <c r="MB22" s="85"/>
      <c r="MC22" s="85"/>
      <c r="MD22" s="85"/>
      <c r="ME22" s="85"/>
      <c r="MF22" s="85"/>
      <c r="MG22" s="85"/>
      <c r="MH22" s="85"/>
      <c r="MI22" s="85"/>
      <c r="MJ22" s="85"/>
      <c r="MK22" s="85"/>
      <c r="ML22" s="85"/>
      <c r="MM22" s="85"/>
      <c r="MN22" s="85"/>
      <c r="MO22" s="85"/>
      <c r="MP22" s="85"/>
      <c r="MQ22" s="85"/>
      <c r="MR22" s="85"/>
      <c r="MS22" s="85"/>
      <c r="MT22" s="85"/>
      <c r="MU22" s="85"/>
      <c r="MV22" s="85"/>
      <c r="MW22" s="85"/>
      <c r="MX22" s="85"/>
      <c r="MY22" s="85"/>
      <c r="MZ22" s="85"/>
      <c r="NA22" s="85"/>
      <c r="NB22" s="85"/>
      <c r="NC22" s="85"/>
      <c r="ND22" s="85"/>
      <c r="NE22" s="85"/>
      <c r="NF22" s="85"/>
      <c r="NG22" s="85"/>
      <c r="NH22" s="85"/>
      <c r="NI22" s="85"/>
      <c r="NJ22" s="85"/>
      <c r="NK22" s="85"/>
      <c r="NL22" s="85"/>
      <c r="NM22" s="85"/>
      <c r="NN22" s="85"/>
      <c r="NO22" s="85"/>
      <c r="NP22" s="85"/>
      <c r="NQ22" s="85"/>
      <c r="NR22" s="85"/>
    </row>
    <row r="23" spans="1:382" s="79" customFormat="1" ht="102.6" customHeight="1" outlineLevel="2" x14ac:dyDescent="0.3">
      <c r="A23" s="17" t="s">
        <v>62</v>
      </c>
      <c r="B23" s="16" t="s">
        <v>70</v>
      </c>
      <c r="C23" s="51" t="s">
        <v>202</v>
      </c>
      <c r="D23" s="20"/>
      <c r="E23" s="20" t="s">
        <v>44</v>
      </c>
      <c r="F23" s="63" t="s">
        <v>125</v>
      </c>
      <c r="G23" s="31">
        <v>0</v>
      </c>
      <c r="H23" s="31">
        <v>0</v>
      </c>
      <c r="I23" s="25"/>
      <c r="J23" s="110"/>
      <c r="K23" s="110"/>
      <c r="L23" s="110"/>
      <c r="M23" s="110"/>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c r="IW23" s="85"/>
      <c r="IX23" s="85"/>
      <c r="IY23" s="85"/>
      <c r="IZ23" s="85"/>
      <c r="JA23" s="85"/>
      <c r="JB23" s="85"/>
      <c r="JC23" s="85"/>
      <c r="JD23" s="85"/>
      <c r="JE23" s="85"/>
      <c r="JF23" s="85"/>
      <c r="JG23" s="85"/>
      <c r="JH23" s="85"/>
      <c r="JI23" s="85"/>
      <c r="JJ23" s="85"/>
      <c r="JK23" s="85"/>
      <c r="JL23" s="85"/>
      <c r="JM23" s="85"/>
      <c r="JN23" s="85"/>
      <c r="JO23" s="85"/>
      <c r="JP23" s="85"/>
      <c r="JQ23" s="85"/>
      <c r="JR23" s="85"/>
      <c r="JS23" s="85"/>
      <c r="JT23" s="85"/>
      <c r="JU23" s="85"/>
      <c r="JV23" s="85"/>
      <c r="JW23" s="85"/>
      <c r="JX23" s="85"/>
      <c r="JY23" s="85"/>
      <c r="JZ23" s="85"/>
      <c r="KA23" s="85"/>
      <c r="KB23" s="85"/>
      <c r="KC23" s="85"/>
      <c r="KD23" s="85"/>
      <c r="KE23" s="85"/>
      <c r="KF23" s="85"/>
      <c r="KG23" s="85"/>
      <c r="KH23" s="85"/>
      <c r="KI23" s="85"/>
      <c r="KJ23" s="85"/>
      <c r="KK23" s="85"/>
      <c r="KL23" s="85"/>
      <c r="KM23" s="85"/>
      <c r="KN23" s="85"/>
      <c r="KO23" s="85"/>
      <c r="KP23" s="85"/>
      <c r="KQ23" s="85"/>
      <c r="KR23" s="85"/>
      <c r="KS23" s="85"/>
      <c r="KT23" s="85"/>
      <c r="KU23" s="85"/>
      <c r="KV23" s="85"/>
      <c r="KW23" s="85"/>
      <c r="KX23" s="85"/>
      <c r="KY23" s="85"/>
      <c r="KZ23" s="85"/>
      <c r="LA23" s="85"/>
      <c r="LB23" s="85"/>
      <c r="LC23" s="85"/>
      <c r="LD23" s="85"/>
      <c r="LE23" s="85"/>
      <c r="LF23" s="85"/>
      <c r="LG23" s="85"/>
      <c r="LH23" s="85"/>
      <c r="LI23" s="85"/>
      <c r="LJ23" s="85"/>
      <c r="LK23" s="85"/>
      <c r="LL23" s="85"/>
      <c r="LM23" s="85"/>
      <c r="LN23" s="85"/>
      <c r="LO23" s="85"/>
      <c r="LP23" s="85"/>
      <c r="LQ23" s="85"/>
      <c r="LR23" s="85"/>
      <c r="LS23" s="85"/>
      <c r="LT23" s="85"/>
      <c r="LU23" s="85"/>
      <c r="LV23" s="85"/>
      <c r="LW23" s="85"/>
      <c r="LX23" s="85"/>
      <c r="LY23" s="85"/>
      <c r="LZ23" s="85"/>
      <c r="MA23" s="85"/>
      <c r="MB23" s="85"/>
      <c r="MC23" s="85"/>
      <c r="MD23" s="85"/>
      <c r="ME23" s="85"/>
      <c r="MF23" s="85"/>
      <c r="MG23" s="85"/>
      <c r="MH23" s="85"/>
      <c r="MI23" s="85"/>
      <c r="MJ23" s="85"/>
      <c r="MK23" s="85"/>
      <c r="ML23" s="85"/>
      <c r="MM23" s="85"/>
      <c r="MN23" s="85"/>
      <c r="MO23" s="85"/>
      <c r="MP23" s="85"/>
      <c r="MQ23" s="85"/>
      <c r="MR23" s="85"/>
      <c r="MS23" s="85"/>
      <c r="MT23" s="85"/>
      <c r="MU23" s="85"/>
      <c r="MV23" s="85"/>
      <c r="MW23" s="85"/>
      <c r="MX23" s="85"/>
      <c r="MY23" s="85"/>
      <c r="MZ23" s="85"/>
      <c r="NA23" s="85"/>
      <c r="NB23" s="85"/>
      <c r="NC23" s="85"/>
      <c r="ND23" s="85"/>
      <c r="NE23" s="85"/>
      <c r="NF23" s="85"/>
      <c r="NG23" s="85"/>
      <c r="NH23" s="85"/>
      <c r="NI23" s="85"/>
      <c r="NJ23" s="85"/>
      <c r="NK23" s="85"/>
      <c r="NL23" s="85"/>
      <c r="NM23" s="85"/>
      <c r="NN23" s="85"/>
      <c r="NO23" s="85"/>
      <c r="NP23" s="85"/>
      <c r="NQ23" s="85"/>
      <c r="NR23" s="85"/>
    </row>
    <row r="24" spans="1:382" ht="33" customHeight="1" x14ac:dyDescent="0.3">
      <c r="A24" s="2" t="s">
        <v>12</v>
      </c>
      <c r="B24" s="22" t="s">
        <v>189</v>
      </c>
      <c r="C24" s="78"/>
      <c r="D24" s="39"/>
      <c r="E24" s="4"/>
      <c r="F24" s="65"/>
      <c r="G24" s="2">
        <f>SUM(G25:G25)</f>
        <v>0</v>
      </c>
      <c r="H24" s="2">
        <f>SUM(H25:H25)</f>
        <v>26000</v>
      </c>
      <c r="I24" s="86"/>
      <c r="J24" s="139"/>
      <c r="K24" s="140"/>
      <c r="L24" s="140"/>
      <c r="M24" s="141"/>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c r="IW24" s="84"/>
      <c r="IX24" s="84"/>
      <c r="IY24" s="84"/>
      <c r="IZ24" s="84"/>
      <c r="JA24" s="84"/>
      <c r="JB24" s="84"/>
      <c r="JC24" s="84"/>
      <c r="JD24" s="84"/>
      <c r="JE24" s="84"/>
      <c r="JF24" s="84"/>
      <c r="JG24" s="84"/>
      <c r="JH24" s="84"/>
      <c r="JI24" s="84"/>
      <c r="JJ24" s="84"/>
      <c r="JK24" s="84"/>
      <c r="JL24" s="84"/>
      <c r="JM24" s="84"/>
      <c r="JN24" s="84"/>
      <c r="JO24" s="84"/>
      <c r="JP24" s="84"/>
      <c r="JQ24" s="84"/>
      <c r="JR24" s="84"/>
      <c r="JS24" s="84"/>
      <c r="JT24" s="84"/>
      <c r="JU24" s="84"/>
      <c r="JV24" s="84"/>
      <c r="JW24" s="84"/>
      <c r="JX24" s="84"/>
      <c r="JY24" s="84"/>
      <c r="JZ24" s="84"/>
      <c r="KA24" s="84"/>
      <c r="KB24" s="84"/>
      <c r="KC24" s="84"/>
      <c r="KD24" s="84"/>
      <c r="KE24" s="84"/>
      <c r="KF24" s="84"/>
      <c r="KG24" s="84"/>
      <c r="KH24" s="84"/>
      <c r="KI24" s="84"/>
      <c r="KJ24" s="84"/>
      <c r="KK24" s="84"/>
      <c r="KL24" s="84"/>
      <c r="KM24" s="84"/>
      <c r="KN24" s="84"/>
      <c r="KO24" s="84"/>
      <c r="KP24" s="84"/>
      <c r="KQ24" s="84"/>
      <c r="KR24" s="84"/>
      <c r="KS24" s="84"/>
      <c r="KT24" s="84"/>
      <c r="KU24" s="84"/>
      <c r="KV24" s="84"/>
      <c r="KW24" s="84"/>
      <c r="KX24" s="84"/>
      <c r="KY24" s="84"/>
      <c r="KZ24" s="84"/>
      <c r="LA24" s="84"/>
      <c r="LB24" s="84"/>
      <c r="LC24" s="84"/>
      <c r="LD24" s="84"/>
      <c r="LE24" s="84"/>
      <c r="LF24" s="84"/>
      <c r="LG24" s="84"/>
      <c r="LH24" s="84"/>
      <c r="LI24" s="84"/>
      <c r="LJ24" s="84"/>
      <c r="LK24" s="84"/>
      <c r="LL24" s="84"/>
      <c r="LM24" s="84"/>
      <c r="LN24" s="84"/>
      <c r="LO24" s="84"/>
      <c r="LP24" s="84"/>
      <c r="LQ24" s="84"/>
      <c r="LR24" s="84"/>
      <c r="LS24" s="84"/>
      <c r="LT24" s="84"/>
      <c r="LU24" s="84"/>
      <c r="LV24" s="84"/>
      <c r="LW24" s="84"/>
      <c r="LX24" s="84"/>
      <c r="LY24" s="84"/>
      <c r="LZ24" s="84"/>
      <c r="MA24" s="84"/>
      <c r="MB24" s="84"/>
      <c r="MC24" s="84"/>
      <c r="MD24" s="84"/>
      <c r="ME24" s="84"/>
      <c r="MF24" s="84"/>
      <c r="MG24" s="84"/>
      <c r="MH24" s="84"/>
      <c r="MI24" s="84"/>
      <c r="MJ24" s="84"/>
      <c r="MK24" s="84"/>
      <c r="ML24" s="84"/>
      <c r="MM24" s="84"/>
      <c r="MN24" s="84"/>
      <c r="MO24" s="84"/>
      <c r="MP24" s="84"/>
      <c r="MQ24" s="84"/>
      <c r="MR24" s="84"/>
      <c r="MS24" s="84"/>
      <c r="MT24" s="84"/>
      <c r="MU24" s="84"/>
      <c r="MV24" s="84"/>
      <c r="MW24" s="84"/>
      <c r="MX24" s="84"/>
      <c r="MY24" s="84"/>
      <c r="MZ24" s="84"/>
      <c r="NA24" s="84"/>
      <c r="NB24" s="84"/>
      <c r="NC24" s="84"/>
      <c r="ND24" s="84"/>
      <c r="NE24" s="84"/>
      <c r="NF24" s="84"/>
      <c r="NG24" s="84"/>
      <c r="NH24" s="84"/>
      <c r="NI24" s="84"/>
      <c r="NJ24" s="84"/>
      <c r="NK24" s="84"/>
      <c r="NL24" s="84"/>
      <c r="NM24" s="84"/>
      <c r="NN24" s="84"/>
      <c r="NO24" s="84"/>
      <c r="NP24" s="84"/>
      <c r="NQ24" s="84"/>
      <c r="NR24" s="84"/>
    </row>
    <row r="25" spans="1:382" ht="106.95" customHeight="1" outlineLevel="1" x14ac:dyDescent="0.3">
      <c r="A25" s="17" t="s">
        <v>19</v>
      </c>
      <c r="B25" s="16" t="s">
        <v>138</v>
      </c>
      <c r="C25" s="51" t="s">
        <v>145</v>
      </c>
      <c r="D25" s="19" t="s">
        <v>111</v>
      </c>
      <c r="E25" s="19" t="s">
        <v>146</v>
      </c>
      <c r="F25" s="64" t="s">
        <v>149</v>
      </c>
      <c r="G25" s="100">
        <v>0</v>
      </c>
      <c r="H25" s="101">
        <v>26000</v>
      </c>
      <c r="I25" s="113"/>
      <c r="J25" s="117"/>
      <c r="K25" s="117"/>
      <c r="L25" s="117"/>
      <c r="M25" s="117"/>
    </row>
    <row r="26" spans="1:382" ht="13.95" customHeight="1" outlineLevel="1" x14ac:dyDescent="0.3">
      <c r="A26" s="129"/>
      <c r="B26" s="129"/>
      <c r="C26" s="129"/>
      <c r="D26" s="129"/>
      <c r="E26" s="129"/>
      <c r="F26" s="129"/>
      <c r="G26" s="129"/>
      <c r="H26" s="129"/>
      <c r="J26" s="125"/>
      <c r="K26" s="125"/>
      <c r="L26" s="125"/>
      <c r="M26" s="125"/>
    </row>
    <row r="27" spans="1:382" ht="19.95" customHeight="1" outlineLevel="1" x14ac:dyDescent="0.3">
      <c r="A27" s="54" t="s">
        <v>13</v>
      </c>
      <c r="B27" s="14" t="s">
        <v>197</v>
      </c>
      <c r="C27" s="12"/>
      <c r="D27" s="38"/>
      <c r="E27" s="8"/>
      <c r="F27" s="62"/>
      <c r="G27" s="9">
        <f>SUM(G28,G38,G44)</f>
        <v>498000</v>
      </c>
      <c r="H27" s="9">
        <f>SUM(H28,H38,H44)</f>
        <v>1249000</v>
      </c>
      <c r="J27" s="135"/>
      <c r="K27" s="135"/>
      <c r="L27" s="135"/>
      <c r="M27" s="135"/>
    </row>
    <row r="28" spans="1:382" s="60" customFormat="1" ht="49.35" customHeight="1" outlineLevel="1" x14ac:dyDescent="0.3">
      <c r="A28" s="55" t="s">
        <v>14</v>
      </c>
      <c r="B28" s="56" t="s">
        <v>59</v>
      </c>
      <c r="C28" s="15"/>
      <c r="D28" s="13"/>
      <c r="E28" s="13"/>
      <c r="F28" s="65"/>
      <c r="G28" s="43">
        <f>SUM(G29:G37)</f>
        <v>482000</v>
      </c>
      <c r="H28" s="43">
        <f>SUM(H29:H37)</f>
        <v>494000</v>
      </c>
      <c r="I28"/>
      <c r="J28" s="126"/>
      <c r="K28" s="127"/>
      <c r="L28" s="127"/>
      <c r="M28" s="128"/>
      <c r="N28"/>
      <c r="O28"/>
      <c r="P28"/>
      <c r="Q28"/>
      <c r="R28"/>
      <c r="S28"/>
      <c r="T28"/>
      <c r="U28"/>
      <c r="V28"/>
      <c r="W28"/>
      <c r="X28"/>
      <c r="Y28"/>
      <c r="Z28"/>
    </row>
    <row r="29" spans="1:382" ht="58.2" customHeight="1" outlineLevel="1" x14ac:dyDescent="0.3">
      <c r="A29" s="17" t="s">
        <v>20</v>
      </c>
      <c r="B29" s="16" t="s">
        <v>48</v>
      </c>
      <c r="C29" s="47" t="s">
        <v>84</v>
      </c>
      <c r="D29" s="20" t="s">
        <v>111</v>
      </c>
      <c r="E29" s="34" t="s">
        <v>41</v>
      </c>
      <c r="F29" s="67" t="s">
        <v>83</v>
      </c>
      <c r="G29" s="59">
        <v>370000</v>
      </c>
      <c r="H29" s="59">
        <v>380000</v>
      </c>
      <c r="J29" s="117"/>
      <c r="K29" s="117"/>
      <c r="L29" s="117"/>
      <c r="M29" s="117"/>
      <c r="Z29" s="60"/>
    </row>
    <row r="30" spans="1:382" ht="23.7" customHeight="1" outlineLevel="1" x14ac:dyDescent="0.3">
      <c r="A30" s="17" t="s">
        <v>21</v>
      </c>
      <c r="B30" s="16" t="s">
        <v>148</v>
      </c>
      <c r="C30" s="47" t="s">
        <v>82</v>
      </c>
      <c r="D30" s="20" t="s">
        <v>111</v>
      </c>
      <c r="E30" s="34" t="s">
        <v>41</v>
      </c>
      <c r="F30" s="67" t="s">
        <v>83</v>
      </c>
      <c r="G30" s="59">
        <v>9000</v>
      </c>
      <c r="H30" s="59">
        <v>9000</v>
      </c>
      <c r="J30" s="117"/>
      <c r="K30" s="117"/>
      <c r="L30" s="117"/>
      <c r="M30" s="117"/>
    </row>
    <row r="31" spans="1:382" ht="33.6" customHeight="1" outlineLevel="1" x14ac:dyDescent="0.3">
      <c r="A31" s="17" t="s">
        <v>22</v>
      </c>
      <c r="B31" s="16" t="s">
        <v>57</v>
      </c>
      <c r="C31" s="47" t="s">
        <v>85</v>
      </c>
      <c r="D31" s="20" t="s">
        <v>111</v>
      </c>
      <c r="E31" s="34" t="s">
        <v>41</v>
      </c>
      <c r="F31" s="67">
        <v>2006</v>
      </c>
      <c r="G31" s="59">
        <v>60000</v>
      </c>
      <c r="H31" s="59">
        <v>60000</v>
      </c>
      <c r="J31" s="117"/>
      <c r="K31" s="117"/>
      <c r="L31" s="117"/>
      <c r="M31" s="117"/>
      <c r="W31" s="60"/>
      <c r="X31" s="60"/>
      <c r="Y31" s="60"/>
    </row>
    <row r="32" spans="1:382" ht="35.700000000000003" customHeight="1" outlineLevel="1" collapsed="1" x14ac:dyDescent="0.3">
      <c r="A32" s="17" t="s">
        <v>23</v>
      </c>
      <c r="B32" s="16" t="s">
        <v>86</v>
      </c>
      <c r="C32" s="47" t="s">
        <v>87</v>
      </c>
      <c r="D32" s="20"/>
      <c r="E32" s="34" t="s">
        <v>41</v>
      </c>
      <c r="F32" s="67">
        <v>2019</v>
      </c>
      <c r="G32" s="30">
        <v>0</v>
      </c>
      <c r="H32" s="30">
        <v>2000</v>
      </c>
      <c r="J32" s="117"/>
      <c r="K32" s="117"/>
      <c r="L32" s="117"/>
      <c r="M32" s="117"/>
    </row>
    <row r="33" spans="1:22" ht="34.5" customHeight="1" outlineLevel="1" x14ac:dyDescent="0.3">
      <c r="A33" s="17" t="s">
        <v>50</v>
      </c>
      <c r="B33" s="16" t="s">
        <v>88</v>
      </c>
      <c r="C33" s="47" t="s">
        <v>89</v>
      </c>
      <c r="D33" s="20" t="s">
        <v>111</v>
      </c>
      <c r="E33" s="34" t="s">
        <v>41</v>
      </c>
      <c r="F33" s="67">
        <v>2016</v>
      </c>
      <c r="G33" s="30">
        <v>4000</v>
      </c>
      <c r="H33" s="30">
        <v>4000</v>
      </c>
      <c r="J33" s="117"/>
      <c r="K33" s="117"/>
      <c r="L33" s="117"/>
      <c r="M33" s="117"/>
    </row>
    <row r="34" spans="1:22" ht="57" customHeight="1" outlineLevel="1" x14ac:dyDescent="0.3">
      <c r="A34" s="17" t="s">
        <v>51</v>
      </c>
      <c r="B34" s="16" t="s">
        <v>67</v>
      </c>
      <c r="C34" s="47" t="s">
        <v>90</v>
      </c>
      <c r="D34" s="20" t="s">
        <v>107</v>
      </c>
      <c r="E34" s="34" t="s">
        <v>91</v>
      </c>
      <c r="F34" s="67">
        <v>2019</v>
      </c>
      <c r="G34" s="59">
        <v>0</v>
      </c>
      <c r="H34" s="59">
        <v>0</v>
      </c>
      <c r="J34" s="117"/>
      <c r="K34" s="117"/>
      <c r="L34" s="117"/>
      <c r="M34" s="117"/>
      <c r="Q34" s="60"/>
      <c r="R34" s="60"/>
      <c r="S34" s="60"/>
      <c r="T34" s="60"/>
      <c r="U34" s="60"/>
      <c r="V34" s="60"/>
    </row>
    <row r="35" spans="1:22" ht="23.7" customHeight="1" outlineLevel="1" x14ac:dyDescent="0.3">
      <c r="A35" s="17" t="s">
        <v>52</v>
      </c>
      <c r="B35" s="16" t="s">
        <v>58</v>
      </c>
      <c r="C35" s="47" t="s">
        <v>92</v>
      </c>
      <c r="D35" s="20" t="s">
        <v>111</v>
      </c>
      <c r="E35" s="34" t="s">
        <v>94</v>
      </c>
      <c r="F35" s="67" t="s">
        <v>83</v>
      </c>
      <c r="G35" s="59">
        <v>5000</v>
      </c>
      <c r="H35" s="59">
        <v>5000</v>
      </c>
      <c r="J35" s="117"/>
      <c r="K35" s="117"/>
      <c r="L35" s="117"/>
      <c r="M35" s="117"/>
      <c r="N35" s="60"/>
      <c r="O35" s="60"/>
      <c r="P35" s="60"/>
    </row>
    <row r="36" spans="1:22" ht="55.95" customHeight="1" outlineLevel="1" x14ac:dyDescent="0.3">
      <c r="A36" s="17" t="s">
        <v>53</v>
      </c>
      <c r="B36" s="16" t="s">
        <v>68</v>
      </c>
      <c r="C36" s="47" t="s">
        <v>93</v>
      </c>
      <c r="D36" s="20"/>
      <c r="E36" s="34" t="s">
        <v>41</v>
      </c>
      <c r="F36" s="67">
        <v>2021</v>
      </c>
      <c r="G36" s="30">
        <v>0</v>
      </c>
      <c r="H36" s="30">
        <v>0</v>
      </c>
      <c r="J36" s="117"/>
      <c r="K36" s="117"/>
      <c r="L36" s="117"/>
      <c r="M36" s="117"/>
    </row>
    <row r="37" spans="1:22" ht="25.95" customHeight="1" outlineLevel="1" x14ac:dyDescent="0.3">
      <c r="A37" s="17" t="s">
        <v>54</v>
      </c>
      <c r="B37" s="16" t="s">
        <v>95</v>
      </c>
      <c r="C37" s="47" t="s">
        <v>96</v>
      </c>
      <c r="D37" s="20" t="s">
        <v>109</v>
      </c>
      <c r="E37" s="34" t="s">
        <v>122</v>
      </c>
      <c r="F37" s="67" t="s">
        <v>83</v>
      </c>
      <c r="G37" s="59">
        <v>34000</v>
      </c>
      <c r="H37" s="59">
        <v>34000</v>
      </c>
      <c r="J37" s="117"/>
      <c r="K37" s="117"/>
      <c r="L37" s="117"/>
      <c r="M37" s="117"/>
    </row>
    <row r="38" spans="1:22" ht="82.35" customHeight="1" outlineLevel="1" x14ac:dyDescent="0.3">
      <c r="A38" s="57" t="s">
        <v>166</v>
      </c>
      <c r="B38" s="15" t="s">
        <v>248</v>
      </c>
      <c r="C38" s="58"/>
      <c r="D38" s="3"/>
      <c r="E38" s="3"/>
      <c r="F38" s="65"/>
      <c r="G38" s="2">
        <f>SUM(G39:G43)</f>
        <v>16000</v>
      </c>
      <c r="H38" s="2">
        <f>SUM(H39:H43)</f>
        <v>755000</v>
      </c>
      <c r="J38" s="121"/>
      <c r="K38" s="122"/>
      <c r="L38" s="122"/>
      <c r="M38" s="123"/>
    </row>
    <row r="39" spans="1:22" ht="42" customHeight="1" outlineLevel="2" x14ac:dyDescent="0.3">
      <c r="A39" s="17" t="s">
        <v>25</v>
      </c>
      <c r="B39" s="16" t="s">
        <v>233</v>
      </c>
      <c r="C39" s="47" t="s">
        <v>232</v>
      </c>
      <c r="D39" s="20" t="s">
        <v>107</v>
      </c>
      <c r="E39" s="34" t="s">
        <v>191</v>
      </c>
      <c r="F39" s="67">
        <v>2019</v>
      </c>
      <c r="G39" s="30">
        <v>0</v>
      </c>
      <c r="H39" s="30">
        <v>10000</v>
      </c>
      <c r="J39" s="117"/>
      <c r="K39" s="117"/>
      <c r="L39" s="117"/>
      <c r="M39" s="117"/>
    </row>
    <row r="40" spans="1:22" ht="125.25" customHeight="1" x14ac:dyDescent="0.3">
      <c r="A40" s="17" t="s">
        <v>79</v>
      </c>
      <c r="B40" s="16" t="s">
        <v>150</v>
      </c>
      <c r="C40" s="47" t="s">
        <v>234</v>
      </c>
      <c r="D40" s="20" t="s">
        <v>107</v>
      </c>
      <c r="E40" s="34" t="s">
        <v>192</v>
      </c>
      <c r="F40" s="67">
        <v>2019</v>
      </c>
      <c r="G40" s="59">
        <v>8000</v>
      </c>
      <c r="H40" s="59">
        <v>300000</v>
      </c>
      <c r="J40" s="117"/>
      <c r="K40" s="117"/>
      <c r="L40" s="117"/>
      <c r="M40" s="117"/>
    </row>
    <row r="41" spans="1:22" ht="56.7" customHeight="1" outlineLevel="1" x14ac:dyDescent="0.3">
      <c r="A41" s="17" t="s">
        <v>167</v>
      </c>
      <c r="B41" s="16" t="s">
        <v>123</v>
      </c>
      <c r="C41" s="28" t="s">
        <v>97</v>
      </c>
      <c r="D41" s="20"/>
      <c r="E41" s="34" t="s">
        <v>193</v>
      </c>
      <c r="F41" s="67">
        <v>2019</v>
      </c>
      <c r="G41" s="30">
        <v>0</v>
      </c>
      <c r="H41" s="30">
        <v>10000</v>
      </c>
      <c r="J41" s="117"/>
      <c r="K41" s="117"/>
      <c r="L41" s="117"/>
      <c r="M41" s="117"/>
    </row>
    <row r="42" spans="1:22" ht="23.7" customHeight="1" outlineLevel="1" x14ac:dyDescent="0.3">
      <c r="A42" s="17" t="s">
        <v>168</v>
      </c>
      <c r="B42" s="16" t="s">
        <v>124</v>
      </c>
      <c r="C42" s="47" t="s">
        <v>99</v>
      </c>
      <c r="D42" s="20" t="s">
        <v>107</v>
      </c>
      <c r="E42" s="34" t="s">
        <v>98</v>
      </c>
      <c r="F42" s="67">
        <v>2019</v>
      </c>
      <c r="G42" s="30">
        <v>0</v>
      </c>
      <c r="H42" s="30">
        <v>10000</v>
      </c>
      <c r="J42" s="117"/>
      <c r="K42" s="117"/>
      <c r="L42" s="117"/>
      <c r="M42" s="117"/>
    </row>
    <row r="43" spans="1:22" ht="52.2" outlineLevel="1" x14ac:dyDescent="0.3">
      <c r="A43" s="17" t="s">
        <v>169</v>
      </c>
      <c r="B43" s="16" t="s">
        <v>151</v>
      </c>
      <c r="C43" s="47" t="s">
        <v>100</v>
      </c>
      <c r="D43" s="20" t="s">
        <v>107</v>
      </c>
      <c r="E43" s="34" t="s">
        <v>105</v>
      </c>
      <c r="F43" s="67">
        <v>2019</v>
      </c>
      <c r="G43" s="59">
        <v>8000</v>
      </c>
      <c r="H43" s="59">
        <v>425000</v>
      </c>
      <c r="I43" s="113"/>
      <c r="J43" s="117"/>
      <c r="K43" s="117"/>
      <c r="L43" s="117"/>
      <c r="M43" s="117"/>
      <c r="N43" s="86"/>
    </row>
    <row r="44" spans="1:22" ht="54" customHeight="1" outlineLevel="1" x14ac:dyDescent="0.3">
      <c r="A44" s="55" t="s">
        <v>170</v>
      </c>
      <c r="B44" s="56" t="s">
        <v>249</v>
      </c>
      <c r="C44" s="57"/>
      <c r="D44" s="13"/>
      <c r="E44" s="13"/>
      <c r="F44" s="65"/>
      <c r="G44" s="2">
        <f>SUM(G45:G46)</f>
        <v>0</v>
      </c>
      <c r="H44" s="2">
        <f>SUM(H45:H46)</f>
        <v>0</v>
      </c>
      <c r="I44" s="113"/>
      <c r="J44" s="121"/>
      <c r="K44" s="122"/>
      <c r="L44" s="122"/>
      <c r="M44" s="123"/>
      <c r="N44" s="86"/>
    </row>
    <row r="45" spans="1:22" ht="27.6" customHeight="1" outlineLevel="1" x14ac:dyDescent="0.3">
      <c r="A45" s="17" t="s">
        <v>171</v>
      </c>
      <c r="B45" s="16" t="s">
        <v>200</v>
      </c>
      <c r="C45" s="51" t="s">
        <v>201</v>
      </c>
      <c r="D45" s="20"/>
      <c r="E45" s="20" t="s">
        <v>45</v>
      </c>
      <c r="F45" s="68"/>
      <c r="G45" s="42">
        <v>0</v>
      </c>
      <c r="H45" s="42">
        <v>0</v>
      </c>
      <c r="J45" s="117"/>
      <c r="K45" s="117"/>
      <c r="L45" s="117"/>
      <c r="M45" s="117"/>
    </row>
    <row r="46" spans="1:22" ht="66" customHeight="1" outlineLevel="1" x14ac:dyDescent="0.3">
      <c r="A46" s="17" t="s">
        <v>172</v>
      </c>
      <c r="B46" s="98" t="s">
        <v>199</v>
      </c>
      <c r="C46" s="47" t="s">
        <v>195</v>
      </c>
      <c r="D46" s="20" t="s">
        <v>112</v>
      </c>
      <c r="E46" s="20" t="s">
        <v>46</v>
      </c>
      <c r="F46" s="68"/>
      <c r="G46" s="42">
        <v>0</v>
      </c>
      <c r="H46" s="42">
        <v>0</v>
      </c>
      <c r="J46" s="117"/>
      <c r="K46" s="117"/>
      <c r="L46" s="117"/>
      <c r="M46" s="117"/>
    </row>
    <row r="47" spans="1:22" outlineLevel="1" x14ac:dyDescent="0.3">
      <c r="A47" s="121"/>
      <c r="B47" s="122"/>
      <c r="C47" s="122"/>
      <c r="D47" s="122"/>
      <c r="E47" s="122"/>
      <c r="F47" s="122"/>
      <c r="G47" s="122"/>
      <c r="H47" s="122"/>
      <c r="J47" s="88"/>
      <c r="K47" s="88"/>
      <c r="L47" s="88"/>
      <c r="M47" s="88"/>
    </row>
    <row r="48" spans="1:22" outlineLevel="1" x14ac:dyDescent="0.3">
      <c r="A48" s="54" t="s">
        <v>26</v>
      </c>
      <c r="B48" s="14" t="s">
        <v>238</v>
      </c>
      <c r="C48" s="12"/>
      <c r="D48" s="38"/>
      <c r="E48" s="8"/>
      <c r="F48" s="62"/>
      <c r="G48" s="9">
        <f>SUM(G49,)</f>
        <v>2000</v>
      </c>
      <c r="H48" s="9">
        <f>SUM(H49,)</f>
        <v>181500</v>
      </c>
      <c r="J48" s="124"/>
      <c r="K48" s="124"/>
      <c r="L48" s="124"/>
      <c r="M48" s="124"/>
    </row>
    <row r="49" spans="1:26" ht="45" customHeight="1" outlineLevel="1" x14ac:dyDescent="0.3">
      <c r="A49" s="95" t="s">
        <v>27</v>
      </c>
      <c r="B49" s="15" t="s">
        <v>24</v>
      </c>
      <c r="C49" s="56"/>
      <c r="D49" s="3"/>
      <c r="E49" s="3"/>
      <c r="F49" s="69"/>
      <c r="G49" s="2">
        <f>SUM(G50:G56)</f>
        <v>2000</v>
      </c>
      <c r="H49" s="2">
        <f>SUM(H50:H56)</f>
        <v>181500</v>
      </c>
      <c r="J49" s="121"/>
      <c r="K49" s="122"/>
      <c r="L49" s="122"/>
      <c r="M49" s="123"/>
    </row>
    <row r="50" spans="1:26" ht="27" customHeight="1" outlineLevel="1" x14ac:dyDescent="0.3">
      <c r="A50" s="17" t="s">
        <v>28</v>
      </c>
      <c r="B50" s="16" t="s">
        <v>154</v>
      </c>
      <c r="C50" s="51" t="s">
        <v>37</v>
      </c>
      <c r="D50" s="20"/>
      <c r="E50" s="34" t="s">
        <v>44</v>
      </c>
      <c r="F50" s="67">
        <v>2018</v>
      </c>
      <c r="G50" s="42">
        <v>0</v>
      </c>
      <c r="H50" s="42">
        <v>0</v>
      </c>
      <c r="J50" s="117"/>
      <c r="K50" s="117"/>
      <c r="L50" s="117"/>
      <c r="M50" s="117"/>
    </row>
    <row r="51" spans="1:26" ht="24" customHeight="1" outlineLevel="2" x14ac:dyDescent="0.3">
      <c r="A51" s="17" t="s">
        <v>29</v>
      </c>
      <c r="B51" s="16" t="s">
        <v>155</v>
      </c>
      <c r="C51" s="28" t="s">
        <v>156</v>
      </c>
      <c r="D51" s="20"/>
      <c r="E51" s="20" t="s">
        <v>106</v>
      </c>
      <c r="F51" s="63">
        <v>2017</v>
      </c>
      <c r="G51" s="42">
        <v>0</v>
      </c>
      <c r="H51" s="42">
        <v>2500</v>
      </c>
      <c r="J51" s="117"/>
      <c r="K51" s="117"/>
      <c r="L51" s="117"/>
      <c r="M51" s="117"/>
    </row>
    <row r="52" spans="1:26" ht="24" customHeight="1" outlineLevel="2" x14ac:dyDescent="0.3">
      <c r="A52" s="17" t="s">
        <v>30</v>
      </c>
      <c r="B52" s="16" t="s">
        <v>56</v>
      </c>
      <c r="C52" s="28" t="s">
        <v>131</v>
      </c>
      <c r="D52" s="20"/>
      <c r="E52" s="20" t="s">
        <v>106</v>
      </c>
      <c r="F52" s="63">
        <v>2017</v>
      </c>
      <c r="G52" s="42">
        <v>2000</v>
      </c>
      <c r="H52" s="42">
        <v>129000</v>
      </c>
      <c r="J52" s="117"/>
      <c r="K52" s="117"/>
      <c r="L52" s="117"/>
      <c r="M52" s="117"/>
    </row>
    <row r="53" spans="1:26" ht="33.6" customHeight="1" outlineLevel="2" x14ac:dyDescent="0.3">
      <c r="A53" s="17" t="s">
        <v>80</v>
      </c>
      <c r="B53" s="16" t="s">
        <v>38</v>
      </c>
      <c r="C53" s="28" t="s">
        <v>39</v>
      </c>
      <c r="D53" s="20"/>
      <c r="E53" s="20" t="s">
        <v>43</v>
      </c>
      <c r="F53" s="63"/>
      <c r="G53" s="42">
        <v>0</v>
      </c>
      <c r="H53" s="42">
        <v>50000</v>
      </c>
      <c r="J53" s="117"/>
      <c r="K53" s="117"/>
      <c r="L53" s="117"/>
      <c r="M53" s="117"/>
    </row>
    <row r="54" spans="1:26" ht="24" customHeight="1" outlineLevel="1" x14ac:dyDescent="0.3">
      <c r="A54" s="89" t="s">
        <v>173</v>
      </c>
      <c r="B54" s="16" t="s">
        <v>102</v>
      </c>
      <c r="C54" s="28" t="s">
        <v>157</v>
      </c>
      <c r="D54" s="20"/>
      <c r="E54" s="20" t="s">
        <v>74</v>
      </c>
      <c r="F54" s="63">
        <v>2019</v>
      </c>
      <c r="G54" s="42">
        <v>0</v>
      </c>
      <c r="H54" s="42">
        <v>0</v>
      </c>
      <c r="J54" s="117"/>
      <c r="K54" s="117"/>
      <c r="L54" s="117"/>
      <c r="M54" s="117"/>
    </row>
    <row r="55" spans="1:26" ht="24" customHeight="1" x14ac:dyDescent="0.3">
      <c r="A55" s="17" t="s">
        <v>81</v>
      </c>
      <c r="B55" s="16" t="s">
        <v>42</v>
      </c>
      <c r="C55" s="28" t="s">
        <v>39</v>
      </c>
      <c r="D55" s="20"/>
      <c r="E55" s="20" t="s">
        <v>194</v>
      </c>
      <c r="F55" s="63"/>
      <c r="G55" s="42">
        <v>0</v>
      </c>
      <c r="H55" s="42">
        <v>0</v>
      </c>
      <c r="J55" s="117"/>
      <c r="K55" s="117"/>
      <c r="L55" s="117"/>
      <c r="M55" s="117"/>
    </row>
    <row r="56" spans="1:26" ht="30" customHeight="1" outlineLevel="2" x14ac:dyDescent="0.3">
      <c r="A56" s="17" t="s">
        <v>49</v>
      </c>
      <c r="B56" s="16" t="s">
        <v>237</v>
      </c>
      <c r="C56" s="28" t="s">
        <v>236</v>
      </c>
      <c r="D56" s="20"/>
      <c r="E56" s="20" t="s">
        <v>45</v>
      </c>
      <c r="F56" s="63">
        <v>2018</v>
      </c>
      <c r="G56" s="31">
        <v>0</v>
      </c>
      <c r="H56" s="31">
        <v>0</v>
      </c>
      <c r="I56" s="25"/>
      <c r="J56" s="117"/>
      <c r="K56" s="117"/>
      <c r="L56" s="117"/>
      <c r="M56" s="117"/>
    </row>
    <row r="57" spans="1:26" ht="15.6" customHeight="1" outlineLevel="2" x14ac:dyDescent="0.3">
      <c r="A57" s="80"/>
      <c r="B57" s="104"/>
      <c r="C57" s="106"/>
      <c r="D57" s="81"/>
      <c r="E57" s="81"/>
      <c r="F57" s="83"/>
      <c r="G57" s="82"/>
      <c r="H57" s="119"/>
      <c r="I57" s="120"/>
      <c r="J57" s="88"/>
      <c r="K57" s="88"/>
      <c r="L57" s="88"/>
      <c r="M57" s="88"/>
    </row>
    <row r="58" spans="1:26" s="60" customFormat="1" ht="16.95" customHeight="1" x14ac:dyDescent="0.3">
      <c r="A58" s="54" t="s">
        <v>31</v>
      </c>
      <c r="B58" s="14" t="s">
        <v>198</v>
      </c>
      <c r="C58" s="12"/>
      <c r="D58" s="38"/>
      <c r="E58" s="8"/>
      <c r="F58" s="62"/>
      <c r="G58" s="9">
        <f>SUM(G59)</f>
        <v>70780</v>
      </c>
      <c r="H58" s="9">
        <f>SUM(H59)</f>
        <v>223000</v>
      </c>
      <c r="I58"/>
      <c r="J58" s="124"/>
      <c r="K58" s="124"/>
      <c r="L58" s="124"/>
      <c r="M58" s="124"/>
      <c r="N58"/>
      <c r="O58"/>
      <c r="P58"/>
      <c r="Q58"/>
      <c r="R58"/>
      <c r="S58"/>
      <c r="T58"/>
      <c r="U58"/>
      <c r="V58"/>
      <c r="W58"/>
      <c r="X58"/>
      <c r="Y58"/>
      <c r="Z58"/>
    </row>
    <row r="59" spans="1:26" s="24" customFormat="1" ht="34.950000000000003" customHeight="1" outlineLevel="2" x14ac:dyDescent="0.3">
      <c r="A59" s="2" t="s">
        <v>32</v>
      </c>
      <c r="B59" s="22" t="s">
        <v>35</v>
      </c>
      <c r="C59" s="23"/>
      <c r="D59" s="39"/>
      <c r="E59" s="4"/>
      <c r="F59" s="65"/>
      <c r="G59" s="2">
        <f>SUM(G60:G67)</f>
        <v>70780</v>
      </c>
      <c r="H59" s="2">
        <f>SUM(H60:H67)</f>
        <v>223000</v>
      </c>
      <c r="J59" s="121"/>
      <c r="K59" s="122"/>
      <c r="L59" s="122"/>
      <c r="M59" s="123"/>
      <c r="N59"/>
      <c r="O59"/>
      <c r="P59"/>
      <c r="Q59"/>
      <c r="R59"/>
      <c r="S59"/>
      <c r="T59"/>
      <c r="U59"/>
      <c r="V59"/>
      <c r="W59"/>
      <c r="X59"/>
      <c r="Y59"/>
      <c r="Z59" s="60"/>
    </row>
    <row r="60" spans="1:26" ht="24" customHeight="1" outlineLevel="2" x14ac:dyDescent="0.3">
      <c r="A60" s="17" t="s">
        <v>33</v>
      </c>
      <c r="B60" s="16" t="s">
        <v>158</v>
      </c>
      <c r="C60" s="28" t="s">
        <v>129</v>
      </c>
      <c r="D60" s="20"/>
      <c r="E60" s="20" t="s">
        <v>46</v>
      </c>
      <c r="F60" s="68"/>
      <c r="G60" s="31">
        <v>9780</v>
      </c>
      <c r="H60" s="31">
        <v>0</v>
      </c>
      <c r="J60" s="117"/>
      <c r="K60" s="117"/>
      <c r="L60" s="117"/>
      <c r="M60" s="117"/>
      <c r="Z60" s="24"/>
    </row>
    <row r="61" spans="1:26" ht="39.75" customHeight="1" outlineLevel="2" x14ac:dyDescent="0.3">
      <c r="A61" s="17" t="s">
        <v>34</v>
      </c>
      <c r="B61" s="16" t="s">
        <v>159</v>
      </c>
      <c r="C61" s="28" t="s">
        <v>204</v>
      </c>
      <c r="D61" s="20" t="s">
        <v>140</v>
      </c>
      <c r="E61" s="20" t="s">
        <v>160</v>
      </c>
      <c r="F61" s="68"/>
      <c r="G61" s="42">
        <v>0</v>
      </c>
      <c r="H61" s="42">
        <v>42000</v>
      </c>
      <c r="I61" s="45"/>
      <c r="J61" s="117"/>
      <c r="K61" s="117"/>
      <c r="L61" s="117"/>
      <c r="M61" s="117"/>
      <c r="W61" s="60"/>
      <c r="X61" s="60"/>
      <c r="Y61" s="60"/>
    </row>
    <row r="62" spans="1:26" ht="24" customHeight="1" x14ac:dyDescent="0.3">
      <c r="A62" s="17" t="s">
        <v>174</v>
      </c>
      <c r="B62" s="16" t="s">
        <v>161</v>
      </c>
      <c r="C62" s="28" t="s">
        <v>162</v>
      </c>
      <c r="D62" s="20" t="s">
        <v>111</v>
      </c>
      <c r="E62" s="20" t="s">
        <v>163</v>
      </c>
      <c r="F62" s="68"/>
      <c r="G62" s="31">
        <v>0</v>
      </c>
      <c r="H62" s="31">
        <v>0</v>
      </c>
      <c r="J62" s="117"/>
      <c r="K62" s="117"/>
      <c r="L62" s="117"/>
      <c r="M62" s="117"/>
    </row>
    <row r="63" spans="1:26" ht="15" customHeight="1" outlineLevel="2" x14ac:dyDescent="0.3">
      <c r="A63" s="17" t="s">
        <v>175</v>
      </c>
      <c r="B63" s="16" t="s">
        <v>231</v>
      </c>
      <c r="C63" s="29" t="s">
        <v>104</v>
      </c>
      <c r="D63" s="20"/>
      <c r="E63" s="20" t="s">
        <v>72</v>
      </c>
      <c r="F63" s="68"/>
      <c r="G63" s="31">
        <v>0</v>
      </c>
      <c r="H63" s="31">
        <v>100000</v>
      </c>
      <c r="J63" s="117"/>
      <c r="K63" s="117"/>
      <c r="L63" s="117"/>
      <c r="M63" s="117"/>
      <c r="N63" s="60"/>
      <c r="O63" s="60"/>
      <c r="P63" s="60"/>
      <c r="Q63" s="24"/>
      <c r="R63" s="24"/>
      <c r="S63" s="24"/>
      <c r="T63" s="24"/>
      <c r="U63" s="24"/>
      <c r="V63" s="24"/>
    </row>
    <row r="64" spans="1:26" ht="33.75" customHeight="1" outlineLevel="1" x14ac:dyDescent="0.3">
      <c r="A64" s="17" t="s">
        <v>176</v>
      </c>
      <c r="B64" s="16" t="s">
        <v>73</v>
      </c>
      <c r="C64" s="28" t="s">
        <v>132</v>
      </c>
      <c r="D64" s="40"/>
      <c r="E64" s="36" t="s">
        <v>44</v>
      </c>
      <c r="F64" s="70"/>
      <c r="G64" s="31">
        <v>0</v>
      </c>
      <c r="H64" s="31">
        <v>0</v>
      </c>
      <c r="J64" s="117"/>
      <c r="K64" s="117"/>
      <c r="L64" s="117"/>
      <c r="M64" s="117"/>
      <c r="N64" s="24"/>
      <c r="O64" s="24"/>
      <c r="P64" s="24"/>
    </row>
    <row r="65" spans="1:13" ht="27" customHeight="1" outlineLevel="1" x14ac:dyDescent="0.3">
      <c r="A65" s="26" t="s">
        <v>177</v>
      </c>
      <c r="B65" s="27" t="s">
        <v>103</v>
      </c>
      <c r="C65" s="28" t="s">
        <v>114</v>
      </c>
      <c r="D65" s="40"/>
      <c r="E65" s="36" t="s">
        <v>46</v>
      </c>
      <c r="F65" s="70"/>
      <c r="G65" s="31">
        <v>0</v>
      </c>
      <c r="H65" s="31">
        <v>20000</v>
      </c>
      <c r="J65" s="117"/>
      <c r="K65" s="117"/>
      <c r="L65" s="117"/>
      <c r="M65" s="117"/>
    </row>
    <row r="66" spans="1:13" ht="46.95" customHeight="1" outlineLevel="1" x14ac:dyDescent="0.3">
      <c r="A66" s="17" t="s">
        <v>178</v>
      </c>
      <c r="B66" s="16" t="s">
        <v>136</v>
      </c>
      <c r="C66" s="76" t="s">
        <v>137</v>
      </c>
      <c r="D66" s="40"/>
      <c r="E66" s="36" t="s">
        <v>190</v>
      </c>
      <c r="F66" s="70"/>
      <c r="G66" s="31">
        <v>0</v>
      </c>
      <c r="H66" s="31">
        <v>0</v>
      </c>
      <c r="J66" s="117"/>
      <c r="K66" s="117"/>
      <c r="L66" s="117"/>
      <c r="M66" s="117"/>
    </row>
    <row r="67" spans="1:13" outlineLevel="1" x14ac:dyDescent="0.3">
      <c r="A67" s="93" t="s">
        <v>179</v>
      </c>
      <c r="B67" s="16" t="s">
        <v>139</v>
      </c>
      <c r="C67" s="76" t="s">
        <v>134</v>
      </c>
      <c r="D67" s="90" t="s">
        <v>140</v>
      </c>
      <c r="E67" s="36" t="s">
        <v>235</v>
      </c>
      <c r="F67" s="70" t="s">
        <v>135</v>
      </c>
      <c r="G67" s="42">
        <v>61000</v>
      </c>
      <c r="H67" s="42">
        <v>61000</v>
      </c>
      <c r="I67" s="60"/>
      <c r="J67" s="117"/>
      <c r="K67" s="117"/>
      <c r="L67" s="117"/>
      <c r="M67" s="117"/>
    </row>
    <row r="68" spans="1:13" x14ac:dyDescent="0.3">
      <c r="A68" s="130"/>
      <c r="B68" s="131"/>
      <c r="C68" s="131"/>
      <c r="D68" s="131"/>
      <c r="E68" s="131"/>
      <c r="F68" s="131"/>
      <c r="G68" s="131"/>
      <c r="H68" s="131"/>
      <c r="J68" s="88"/>
      <c r="K68" s="88"/>
      <c r="L68" s="88"/>
      <c r="M68" s="88"/>
    </row>
    <row r="69" spans="1:13" x14ac:dyDescent="0.3">
      <c r="A69" s="54" t="s">
        <v>180</v>
      </c>
      <c r="B69" s="14" t="s">
        <v>252</v>
      </c>
      <c r="C69" s="12"/>
      <c r="D69" s="38"/>
      <c r="E69" s="8"/>
      <c r="F69" s="62"/>
      <c r="G69" s="9">
        <f>SUM(G70,G73,G76)</f>
        <v>0</v>
      </c>
      <c r="H69" s="9">
        <f>SUM(H70,H73,H76)</f>
        <v>0</v>
      </c>
      <c r="J69" s="124"/>
      <c r="K69" s="124"/>
      <c r="L69" s="124"/>
      <c r="M69" s="124"/>
    </row>
    <row r="70" spans="1:13" ht="38.700000000000003" customHeight="1" x14ac:dyDescent="0.3">
      <c r="A70" s="2" t="s">
        <v>181</v>
      </c>
      <c r="B70" s="22" t="s">
        <v>250</v>
      </c>
      <c r="C70" s="21"/>
      <c r="D70" s="39"/>
      <c r="E70" s="4"/>
      <c r="F70" s="71"/>
      <c r="G70" s="2">
        <f>SUM(G71:G72)</f>
        <v>0</v>
      </c>
      <c r="H70" s="2">
        <f>SUM(H71:H72)</f>
        <v>0</v>
      </c>
      <c r="J70" s="121"/>
      <c r="K70" s="122"/>
      <c r="L70" s="122"/>
      <c r="M70" s="123"/>
    </row>
    <row r="71" spans="1:13" ht="70.2" customHeight="1" x14ac:dyDescent="0.3">
      <c r="A71" s="17" t="s">
        <v>182</v>
      </c>
      <c r="B71" s="16" t="s">
        <v>206</v>
      </c>
      <c r="C71" s="28" t="s">
        <v>128</v>
      </c>
      <c r="D71" s="20"/>
      <c r="E71" s="36" t="s">
        <v>225</v>
      </c>
      <c r="F71" s="68"/>
      <c r="G71" s="31">
        <v>0</v>
      </c>
      <c r="H71" s="31">
        <v>0</v>
      </c>
      <c r="J71" s="117"/>
      <c r="K71" s="117"/>
      <c r="L71" s="117"/>
      <c r="M71" s="117"/>
    </row>
    <row r="72" spans="1:13" ht="34.35" customHeight="1" x14ac:dyDescent="0.3">
      <c r="A72" s="17" t="s">
        <v>183</v>
      </c>
      <c r="B72" s="16" t="s">
        <v>207</v>
      </c>
      <c r="C72" s="28" t="s">
        <v>218</v>
      </c>
      <c r="D72" s="20"/>
      <c r="E72" s="36" t="s">
        <v>225</v>
      </c>
      <c r="F72" s="68"/>
      <c r="G72" s="31">
        <v>0</v>
      </c>
      <c r="H72" s="31">
        <v>0</v>
      </c>
      <c r="J72" s="117"/>
      <c r="K72" s="117"/>
      <c r="L72" s="117"/>
      <c r="M72" s="117"/>
    </row>
    <row r="73" spans="1:13" ht="66.75" customHeight="1" x14ac:dyDescent="0.3">
      <c r="A73" s="2" t="s">
        <v>184</v>
      </c>
      <c r="B73" s="22" t="s">
        <v>205</v>
      </c>
      <c r="C73" s="21"/>
      <c r="D73" s="39"/>
      <c r="E73" s="4"/>
      <c r="F73" s="71"/>
      <c r="G73" s="2">
        <f>SUM(G75)</f>
        <v>0</v>
      </c>
      <c r="H73" s="2">
        <f>SUM(H75)</f>
        <v>0</v>
      </c>
      <c r="J73" s="117"/>
      <c r="K73" s="117"/>
      <c r="L73" s="117"/>
      <c r="M73" s="117"/>
    </row>
    <row r="74" spans="1:13" ht="91.95" customHeight="1" x14ac:dyDescent="0.3">
      <c r="A74" s="17" t="s">
        <v>185</v>
      </c>
      <c r="B74" s="16" t="s">
        <v>210</v>
      </c>
      <c r="C74" s="28" t="s">
        <v>226</v>
      </c>
      <c r="D74" s="20"/>
      <c r="E74" s="36" t="s">
        <v>190</v>
      </c>
      <c r="F74" s="68"/>
      <c r="G74" s="31">
        <v>0</v>
      </c>
      <c r="H74" s="31">
        <v>0</v>
      </c>
      <c r="J74" s="117"/>
      <c r="K74" s="117"/>
      <c r="L74" s="117"/>
      <c r="M74" s="117"/>
    </row>
    <row r="75" spans="1:13" ht="111.75" customHeight="1" x14ac:dyDescent="0.3">
      <c r="A75" s="17" t="s">
        <v>209</v>
      </c>
      <c r="B75" s="16" t="s">
        <v>251</v>
      </c>
      <c r="C75" s="28" t="s">
        <v>219</v>
      </c>
      <c r="D75" s="20"/>
      <c r="E75" s="36" t="s">
        <v>221</v>
      </c>
      <c r="F75" s="68"/>
      <c r="G75" s="31">
        <v>0</v>
      </c>
      <c r="H75" s="31">
        <v>0</v>
      </c>
      <c r="J75" s="117"/>
      <c r="K75" s="117"/>
      <c r="L75" s="117"/>
      <c r="M75" s="117"/>
    </row>
    <row r="76" spans="1:13" ht="30.75" customHeight="1" x14ac:dyDescent="0.3">
      <c r="A76" s="2" t="s">
        <v>186</v>
      </c>
      <c r="B76" s="22" t="s">
        <v>208</v>
      </c>
      <c r="C76" s="21"/>
      <c r="D76" s="39"/>
      <c r="E76" s="4"/>
      <c r="F76" s="71"/>
      <c r="G76" s="2">
        <f>SUM(G77:G79)</f>
        <v>0</v>
      </c>
      <c r="H76" s="2"/>
      <c r="J76" s="121"/>
      <c r="K76" s="122"/>
      <c r="L76" s="122"/>
      <c r="M76" s="123"/>
    </row>
    <row r="77" spans="1:13" ht="23.25" customHeight="1" x14ac:dyDescent="0.3">
      <c r="A77" s="17" t="s">
        <v>187</v>
      </c>
      <c r="B77" s="16" t="s">
        <v>211</v>
      </c>
      <c r="C77" s="28" t="s">
        <v>217</v>
      </c>
      <c r="D77" s="20"/>
      <c r="E77" s="36" t="s">
        <v>222</v>
      </c>
      <c r="F77" s="68"/>
      <c r="G77" s="31">
        <v>0</v>
      </c>
      <c r="H77" s="31"/>
      <c r="J77" s="117"/>
      <c r="K77" s="117"/>
      <c r="L77" s="117"/>
      <c r="M77" s="117"/>
    </row>
    <row r="78" spans="1:13" ht="27.75" customHeight="1" x14ac:dyDescent="0.3">
      <c r="A78" s="2" t="s">
        <v>214</v>
      </c>
      <c r="B78" s="22" t="s">
        <v>36</v>
      </c>
      <c r="C78" s="21"/>
      <c r="D78" s="39"/>
      <c r="E78" s="4"/>
      <c r="F78" s="71"/>
      <c r="G78" s="2">
        <v>0</v>
      </c>
      <c r="H78" s="2">
        <v>0</v>
      </c>
      <c r="J78" s="121"/>
      <c r="K78" s="122"/>
      <c r="L78" s="122"/>
      <c r="M78" s="123"/>
    </row>
    <row r="79" spans="1:13" ht="36.6" customHeight="1" x14ac:dyDescent="0.3">
      <c r="A79" s="17" t="s">
        <v>215</v>
      </c>
      <c r="B79" s="98" t="s">
        <v>212</v>
      </c>
      <c r="C79" s="28" t="s">
        <v>126</v>
      </c>
      <c r="D79" s="20"/>
      <c r="E79" s="36" t="s">
        <v>224</v>
      </c>
      <c r="F79" s="68"/>
      <c r="G79" s="31">
        <v>0</v>
      </c>
      <c r="H79" s="31">
        <v>0</v>
      </c>
      <c r="J79" s="117"/>
      <c r="K79" s="117"/>
      <c r="L79" s="117"/>
      <c r="M79" s="117"/>
    </row>
    <row r="80" spans="1:13" ht="42" x14ac:dyDescent="0.3">
      <c r="A80" s="17" t="s">
        <v>216</v>
      </c>
      <c r="B80" s="98" t="s">
        <v>213</v>
      </c>
      <c r="C80" s="28" t="s">
        <v>127</v>
      </c>
      <c r="D80" s="20"/>
      <c r="E80" s="36" t="s">
        <v>223</v>
      </c>
      <c r="F80" s="68"/>
      <c r="G80" s="31">
        <v>0</v>
      </c>
      <c r="H80" s="31">
        <v>0</v>
      </c>
      <c r="J80" s="118"/>
      <c r="K80" s="118"/>
      <c r="L80" s="118"/>
      <c r="M80" s="118"/>
    </row>
    <row r="81" spans="1:13" x14ac:dyDescent="0.3">
      <c r="A81" s="17" t="s">
        <v>120</v>
      </c>
      <c r="B81" s="16"/>
      <c r="C81" s="11"/>
      <c r="D81" s="20"/>
      <c r="E81" s="33"/>
      <c r="F81" s="68"/>
      <c r="G81" s="44">
        <f>SUM(G2,G11,G27,G48,G58,G69,)</f>
        <v>577061</v>
      </c>
      <c r="H81" s="44">
        <f>SUM(H2,H11,H27,H48,H58,H69)</f>
        <v>2079844</v>
      </c>
      <c r="J81" s="88"/>
      <c r="K81" s="88"/>
      <c r="L81" s="88"/>
      <c r="M81" s="88"/>
    </row>
    <row r="82" spans="1:13" x14ac:dyDescent="0.3">
      <c r="G82" s="75"/>
    </row>
    <row r="83" spans="1:13" x14ac:dyDescent="0.3">
      <c r="A83" s="73"/>
      <c r="B83" s="107" t="s">
        <v>253</v>
      </c>
      <c r="C83" s="105"/>
      <c r="D83"/>
      <c r="E83"/>
      <c r="F83"/>
    </row>
    <row r="84" spans="1:13" x14ac:dyDescent="0.3">
      <c r="A84" s="74"/>
      <c r="B84" s="105" t="s">
        <v>243</v>
      </c>
      <c r="C84" s="105"/>
      <c r="D84"/>
      <c r="E84"/>
      <c r="F84"/>
    </row>
    <row r="85" spans="1:13" x14ac:dyDescent="0.3">
      <c r="C85" s="97"/>
    </row>
  </sheetData>
  <mergeCells count="24">
    <mergeCell ref="A47:H47"/>
    <mergeCell ref="A26:H26"/>
    <mergeCell ref="A68:H68"/>
    <mergeCell ref="A10:H10"/>
    <mergeCell ref="J2:M2"/>
    <mergeCell ref="J3:M3"/>
    <mergeCell ref="J10:M10"/>
    <mergeCell ref="J18:M18"/>
    <mergeCell ref="J27:M27"/>
    <mergeCell ref="J11:M11"/>
    <mergeCell ref="J12:M12"/>
    <mergeCell ref="J24:M24"/>
    <mergeCell ref="J26:M26"/>
    <mergeCell ref="J28:M28"/>
    <mergeCell ref="J38:M38"/>
    <mergeCell ref="J44:M44"/>
    <mergeCell ref="J48:M48"/>
    <mergeCell ref="J76:M76"/>
    <mergeCell ref="J78:M78"/>
    <mergeCell ref="J49:M49"/>
    <mergeCell ref="J58:M58"/>
    <mergeCell ref="J59:M59"/>
    <mergeCell ref="J69:M69"/>
    <mergeCell ref="J70:M70"/>
  </mergeCell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102" zoomScaleNormal="102" workbookViewId="0">
      <pane ySplit="1" topLeftCell="A2" activePane="bottomLeft" state="frozen"/>
      <selection pane="bottomLeft" activeCell="K14" sqref="K14"/>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13"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13" ht="13.95" customHeight="1" x14ac:dyDescent="0.3">
      <c r="A2" s="129"/>
      <c r="B2" s="129"/>
      <c r="C2" s="129"/>
      <c r="D2" s="129"/>
      <c r="E2" s="129"/>
      <c r="F2" s="129"/>
      <c r="G2" s="129"/>
      <c r="H2" s="129"/>
      <c r="J2" s="125"/>
      <c r="K2" s="125"/>
      <c r="L2" s="125"/>
      <c r="M2" s="125"/>
    </row>
    <row r="3" spans="1:13" ht="19.95" customHeight="1" x14ac:dyDescent="0.3">
      <c r="A3" s="54" t="s">
        <v>13</v>
      </c>
      <c r="B3" s="14" t="s">
        <v>197</v>
      </c>
      <c r="C3" s="12"/>
      <c r="D3" s="38"/>
      <c r="E3" s="8"/>
      <c r="F3" s="62"/>
      <c r="G3" s="9">
        <f>SUM(G4,)</f>
        <v>34000</v>
      </c>
      <c r="H3" s="9">
        <f>SUM(H4,)</f>
        <v>34000</v>
      </c>
      <c r="J3" s="135"/>
      <c r="K3" s="135"/>
      <c r="L3" s="135"/>
      <c r="M3" s="135"/>
    </row>
    <row r="4" spans="1:13" ht="49.35" customHeight="1" x14ac:dyDescent="0.3">
      <c r="A4" s="55" t="s">
        <v>14</v>
      </c>
      <c r="B4" s="56" t="s">
        <v>59</v>
      </c>
      <c r="C4" s="15"/>
      <c r="D4" s="13"/>
      <c r="E4" s="13"/>
      <c r="F4" s="65"/>
      <c r="G4" s="43">
        <f>SUM(G5:G5)</f>
        <v>34000</v>
      </c>
      <c r="H4" s="43">
        <f>SUM(H5:H5)</f>
        <v>34000</v>
      </c>
      <c r="J4" s="126"/>
      <c r="K4" s="127"/>
      <c r="L4" s="127"/>
      <c r="M4" s="128"/>
    </row>
    <row r="5" spans="1:13" ht="25.95" customHeight="1" x14ac:dyDescent="0.3">
      <c r="A5" s="17" t="s">
        <v>54</v>
      </c>
      <c r="B5" s="16" t="s">
        <v>95</v>
      </c>
      <c r="C5" s="47" t="s">
        <v>96</v>
      </c>
      <c r="D5" s="20" t="s">
        <v>109</v>
      </c>
      <c r="E5" s="34" t="s">
        <v>122</v>
      </c>
      <c r="F5" s="67" t="s">
        <v>83</v>
      </c>
      <c r="G5" s="59">
        <v>34000</v>
      </c>
      <c r="H5" s="59">
        <v>34000</v>
      </c>
      <c r="J5" s="117"/>
      <c r="K5" s="117"/>
      <c r="L5" s="117"/>
      <c r="M5" s="117"/>
    </row>
    <row r="6" spans="1:13" x14ac:dyDescent="0.3">
      <c r="A6" s="121"/>
      <c r="B6" s="122"/>
      <c r="C6" s="122"/>
      <c r="D6" s="122"/>
      <c r="E6" s="122"/>
      <c r="F6" s="122"/>
      <c r="G6" s="122"/>
      <c r="H6" s="122"/>
      <c r="J6" s="88"/>
      <c r="K6" s="88"/>
      <c r="L6" s="88"/>
      <c r="M6" s="88"/>
    </row>
    <row r="7" spans="1:13" x14ac:dyDescent="0.3">
      <c r="A7" s="54" t="s">
        <v>26</v>
      </c>
      <c r="B7" s="14" t="s">
        <v>238</v>
      </c>
      <c r="C7" s="12"/>
      <c r="D7" s="38"/>
      <c r="E7" s="8"/>
      <c r="F7" s="62"/>
      <c r="G7" s="9">
        <f>SUM(G8,)</f>
        <v>0</v>
      </c>
      <c r="H7" s="9">
        <f>SUM(H8,)</f>
        <v>50000</v>
      </c>
      <c r="J7" s="124"/>
      <c r="K7" s="124"/>
      <c r="L7" s="124"/>
      <c r="M7" s="124"/>
    </row>
    <row r="8" spans="1:13" ht="45" customHeight="1" x14ac:dyDescent="0.3">
      <c r="A8" s="95" t="s">
        <v>27</v>
      </c>
      <c r="B8" s="15" t="s">
        <v>24</v>
      </c>
      <c r="C8" s="56"/>
      <c r="D8" s="3"/>
      <c r="E8" s="3"/>
      <c r="F8" s="69"/>
      <c r="G8" s="2">
        <f>SUM(G9:G9)</f>
        <v>0</v>
      </c>
      <c r="H8" s="2">
        <f>SUM(H9:H9)</f>
        <v>50000</v>
      </c>
      <c r="J8" s="121"/>
      <c r="K8" s="122"/>
      <c r="L8" s="122"/>
      <c r="M8" s="123"/>
    </row>
    <row r="9" spans="1:13" ht="33.6" customHeight="1" x14ac:dyDescent="0.3">
      <c r="A9" s="17" t="s">
        <v>80</v>
      </c>
      <c r="B9" s="16" t="s">
        <v>38</v>
      </c>
      <c r="C9" s="28" t="s">
        <v>39</v>
      </c>
      <c r="D9" s="20"/>
      <c r="E9" s="20" t="s">
        <v>43</v>
      </c>
      <c r="F9" s="63"/>
      <c r="G9" s="42">
        <v>0</v>
      </c>
      <c r="H9" s="42">
        <v>50000</v>
      </c>
      <c r="J9" s="117"/>
      <c r="K9" s="117"/>
      <c r="L9" s="117"/>
      <c r="M9" s="117"/>
    </row>
    <row r="10" spans="1:13" x14ac:dyDescent="0.3">
      <c r="A10" s="130"/>
      <c r="B10" s="131"/>
      <c r="C10" s="131"/>
      <c r="D10" s="131"/>
      <c r="E10" s="131"/>
      <c r="F10" s="131"/>
      <c r="G10" s="131"/>
      <c r="H10" s="131"/>
      <c r="J10" s="88"/>
      <c r="K10" s="88"/>
      <c r="L10" s="88"/>
      <c r="M10" s="88"/>
    </row>
    <row r="11" spans="1:13" x14ac:dyDescent="0.3">
      <c r="A11" s="17" t="s">
        <v>120</v>
      </c>
      <c r="B11" s="16"/>
      <c r="C11" s="11"/>
      <c r="D11" s="20"/>
      <c r="E11" s="33"/>
      <c r="F11" s="68"/>
      <c r="G11" s="44">
        <f>SUM(,G3,G7,)</f>
        <v>34000</v>
      </c>
      <c r="H11" s="44">
        <f>SUM(,H3,H7,)</f>
        <v>84000</v>
      </c>
      <c r="J11" s="88"/>
      <c r="K11" s="88"/>
      <c r="L11" s="88"/>
      <c r="M11" s="88"/>
    </row>
    <row r="12" spans="1:13" x14ac:dyDescent="0.3">
      <c r="G12" s="75"/>
    </row>
    <row r="13" spans="1:13" x14ac:dyDescent="0.3">
      <c r="A13" s="73"/>
      <c r="B13" s="107" t="s">
        <v>253</v>
      </c>
      <c r="C13" s="105"/>
      <c r="D13" s="60"/>
      <c r="E13" s="60"/>
      <c r="F13" s="60"/>
    </row>
    <row r="14" spans="1:13" x14ac:dyDescent="0.3">
      <c r="A14" s="74"/>
      <c r="B14" s="105" t="s">
        <v>243</v>
      </c>
      <c r="C14" s="105"/>
      <c r="D14" s="60"/>
      <c r="E14" s="60"/>
      <c r="F14" s="60"/>
    </row>
    <row r="15" spans="1:13" x14ac:dyDescent="0.3">
      <c r="C15" s="97"/>
    </row>
  </sheetData>
  <mergeCells count="8">
    <mergeCell ref="A10:H10"/>
    <mergeCell ref="A6:H6"/>
    <mergeCell ref="J7:M7"/>
    <mergeCell ref="J8:M8"/>
    <mergeCell ref="A2:H2"/>
    <mergeCell ref="J2:M2"/>
    <mergeCell ref="J3:M3"/>
    <mergeCell ref="J4:M4"/>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102" zoomScaleNormal="102" workbookViewId="0">
      <pane ySplit="1" topLeftCell="A5" activePane="bottomLeft" state="frozen"/>
      <selection pane="bottomLeft" activeCell="G7" sqref="G7"/>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13"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13" ht="13.95" customHeight="1" x14ac:dyDescent="0.3">
      <c r="A2" s="129"/>
      <c r="B2" s="129"/>
      <c r="C2" s="129"/>
      <c r="D2" s="129"/>
      <c r="E2" s="129"/>
      <c r="F2" s="129"/>
      <c r="G2" s="129"/>
      <c r="H2" s="129"/>
      <c r="J2" s="125"/>
      <c r="K2" s="125"/>
      <c r="L2" s="125"/>
      <c r="M2" s="125"/>
    </row>
    <row r="3" spans="1:13" ht="19.95" customHeight="1" x14ac:dyDescent="0.3">
      <c r="A3" s="54" t="s">
        <v>13</v>
      </c>
      <c r="B3" s="14" t="s">
        <v>197</v>
      </c>
      <c r="C3" s="12"/>
      <c r="D3" s="38"/>
      <c r="E3" s="8"/>
      <c r="F3" s="62"/>
      <c r="G3" s="9">
        <f>SUM(,G4)</f>
        <v>8000</v>
      </c>
      <c r="H3" s="9">
        <f>SUM(H4,)</f>
        <v>320000</v>
      </c>
      <c r="J3" s="135"/>
      <c r="K3" s="135"/>
      <c r="L3" s="135"/>
      <c r="M3" s="135"/>
    </row>
    <row r="4" spans="1:13" ht="82.35" customHeight="1" x14ac:dyDescent="0.3">
      <c r="A4" s="57" t="s">
        <v>166</v>
      </c>
      <c r="B4" s="15" t="s">
        <v>248</v>
      </c>
      <c r="C4" s="58"/>
      <c r="D4" s="3"/>
      <c r="E4" s="3"/>
      <c r="F4" s="65"/>
      <c r="G4" s="2">
        <f>SUM(G5:G7)</f>
        <v>8000</v>
      </c>
      <c r="H4" s="2">
        <f>SUM(H5:H7)</f>
        <v>320000</v>
      </c>
      <c r="J4" s="121"/>
      <c r="K4" s="122"/>
      <c r="L4" s="122"/>
      <c r="M4" s="123"/>
    </row>
    <row r="5" spans="1:13" ht="42" customHeight="1" x14ac:dyDescent="0.3">
      <c r="A5" s="17" t="s">
        <v>25</v>
      </c>
      <c r="B5" s="16" t="s">
        <v>233</v>
      </c>
      <c r="C5" s="47" t="s">
        <v>232</v>
      </c>
      <c r="D5" s="20" t="s">
        <v>107</v>
      </c>
      <c r="E5" s="34" t="s">
        <v>191</v>
      </c>
      <c r="F5" s="67">
        <v>2019</v>
      </c>
      <c r="G5" s="30">
        <v>0</v>
      </c>
      <c r="H5" s="30">
        <v>10000</v>
      </c>
      <c r="J5" s="117"/>
      <c r="K5" s="117"/>
      <c r="L5" s="117"/>
      <c r="M5" s="117"/>
    </row>
    <row r="6" spans="1:13" ht="125.25" customHeight="1" x14ac:dyDescent="0.3">
      <c r="A6" s="17" t="s">
        <v>79</v>
      </c>
      <c r="B6" s="16" t="s">
        <v>150</v>
      </c>
      <c r="C6" s="47" t="s">
        <v>234</v>
      </c>
      <c r="D6" s="20" t="s">
        <v>107</v>
      </c>
      <c r="E6" s="34" t="s">
        <v>192</v>
      </c>
      <c r="F6" s="67">
        <v>2019</v>
      </c>
      <c r="G6" s="59">
        <v>8000</v>
      </c>
      <c r="H6" s="59">
        <v>300000</v>
      </c>
      <c r="J6" s="117"/>
      <c r="K6" s="117"/>
      <c r="L6" s="117"/>
      <c r="M6" s="117"/>
    </row>
    <row r="7" spans="1:13" ht="56.7" customHeight="1" x14ac:dyDescent="0.3">
      <c r="A7" s="17" t="s">
        <v>167</v>
      </c>
      <c r="B7" s="16" t="s">
        <v>123</v>
      </c>
      <c r="C7" s="28" t="s">
        <v>97</v>
      </c>
      <c r="D7" s="20"/>
      <c r="E7" s="34" t="s">
        <v>193</v>
      </c>
      <c r="F7" s="67">
        <v>2019</v>
      </c>
      <c r="G7" s="30">
        <v>0</v>
      </c>
      <c r="H7" s="30">
        <v>10000</v>
      </c>
      <c r="J7" s="117"/>
      <c r="K7" s="117"/>
      <c r="L7" s="117"/>
      <c r="M7" s="117"/>
    </row>
    <row r="8" spans="1:13" x14ac:dyDescent="0.3">
      <c r="A8" s="17" t="s">
        <v>120</v>
      </c>
      <c r="B8" s="16"/>
      <c r="C8" s="11"/>
      <c r="D8" s="20"/>
      <c r="E8" s="33"/>
      <c r="F8" s="68"/>
      <c r="G8" s="44">
        <f>SUM(,G3)</f>
        <v>8000</v>
      </c>
      <c r="H8" s="44">
        <f>SUM(H3)</f>
        <v>320000</v>
      </c>
      <c r="J8" s="88"/>
      <c r="K8" s="88"/>
      <c r="L8" s="88"/>
      <c r="M8" s="88"/>
    </row>
    <row r="9" spans="1:13" x14ac:dyDescent="0.3">
      <c r="G9" s="75"/>
    </row>
    <row r="10" spans="1:13" x14ac:dyDescent="0.3">
      <c r="A10" s="73"/>
      <c r="B10" s="107" t="s">
        <v>253</v>
      </c>
      <c r="C10" s="105"/>
      <c r="D10" s="60"/>
      <c r="E10" s="60"/>
      <c r="F10" s="60"/>
    </row>
    <row r="11" spans="1:13" x14ac:dyDescent="0.3">
      <c r="A11" s="74"/>
      <c r="B11" s="105" t="s">
        <v>243</v>
      </c>
      <c r="C11" s="105"/>
      <c r="D11" s="60"/>
      <c r="E11" s="60"/>
      <c r="F11" s="60"/>
    </row>
    <row r="12" spans="1:13" x14ac:dyDescent="0.3">
      <c r="C12" s="97"/>
    </row>
  </sheetData>
  <mergeCells count="4">
    <mergeCell ref="J4:M4"/>
    <mergeCell ref="A2:H2"/>
    <mergeCell ref="J2:M2"/>
    <mergeCell ref="J3:M3"/>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102" zoomScaleNormal="102" workbookViewId="0">
      <pane ySplit="1" topLeftCell="A2" activePane="bottomLeft" state="frozen"/>
      <selection pane="bottomLeft" activeCell="E14" sqref="E14"/>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13"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13" ht="13.95" customHeight="1" x14ac:dyDescent="0.3">
      <c r="A2" s="129"/>
      <c r="B2" s="129"/>
      <c r="C2" s="129"/>
      <c r="D2" s="129"/>
      <c r="E2" s="129"/>
      <c r="F2" s="129"/>
      <c r="G2" s="129"/>
      <c r="H2" s="129"/>
      <c r="J2" s="125"/>
      <c r="K2" s="125"/>
      <c r="L2" s="125"/>
      <c r="M2" s="125"/>
    </row>
    <row r="3" spans="1:13" ht="19.95" customHeight="1" x14ac:dyDescent="0.3">
      <c r="A3" s="54" t="s">
        <v>13</v>
      </c>
      <c r="B3" s="14" t="s">
        <v>197</v>
      </c>
      <c r="C3" s="12"/>
      <c r="D3" s="38"/>
      <c r="E3" s="8"/>
      <c r="F3" s="62"/>
      <c r="G3" s="9">
        <v>0</v>
      </c>
      <c r="H3" s="9">
        <v>0</v>
      </c>
      <c r="J3" s="135"/>
      <c r="K3" s="135"/>
      <c r="L3" s="135"/>
      <c r="M3" s="135"/>
    </row>
    <row r="4" spans="1:13" x14ac:dyDescent="0.3">
      <c r="A4" s="121"/>
      <c r="B4" s="122"/>
      <c r="C4" s="122"/>
      <c r="D4" s="122"/>
      <c r="E4" s="122"/>
      <c r="F4" s="122"/>
      <c r="G4" s="122"/>
      <c r="H4" s="122"/>
      <c r="J4" s="88"/>
      <c r="K4" s="88"/>
      <c r="L4" s="88"/>
      <c r="M4" s="88"/>
    </row>
    <row r="5" spans="1:13" x14ac:dyDescent="0.3">
      <c r="A5" s="54" t="s">
        <v>26</v>
      </c>
      <c r="B5" s="14" t="s">
        <v>238</v>
      </c>
      <c r="C5" s="12"/>
      <c r="D5" s="38"/>
      <c r="E5" s="8"/>
      <c r="F5" s="62"/>
      <c r="G5" s="9">
        <f>SUM(G6,)</f>
        <v>0</v>
      </c>
      <c r="H5" s="9">
        <f>SUM(H6,)</f>
        <v>0</v>
      </c>
      <c r="J5" s="124"/>
      <c r="K5" s="124"/>
      <c r="L5" s="124"/>
      <c r="M5" s="124"/>
    </row>
    <row r="6" spans="1:13" ht="45" customHeight="1" x14ac:dyDescent="0.3">
      <c r="A6" s="95" t="s">
        <v>27</v>
      </c>
      <c r="B6" s="15" t="s">
        <v>24</v>
      </c>
      <c r="C6" s="56"/>
      <c r="D6" s="3"/>
      <c r="E6" s="3"/>
      <c r="F6" s="69"/>
      <c r="G6" s="2">
        <f>SUM(G7:G7)</f>
        <v>0</v>
      </c>
      <c r="H6" s="2">
        <f>SUM(H7:H7)</f>
        <v>0</v>
      </c>
      <c r="J6" s="121"/>
      <c r="K6" s="122"/>
      <c r="L6" s="122"/>
      <c r="M6" s="123"/>
    </row>
    <row r="7" spans="1:13" ht="24" customHeight="1" x14ac:dyDescent="0.3">
      <c r="A7" s="17" t="s">
        <v>81</v>
      </c>
      <c r="B7" s="16" t="s">
        <v>42</v>
      </c>
      <c r="C7" s="28" t="s">
        <v>39</v>
      </c>
      <c r="D7" s="20"/>
      <c r="E7" s="20" t="s">
        <v>194</v>
      </c>
      <c r="F7" s="63"/>
      <c r="G7" s="42">
        <v>0</v>
      </c>
      <c r="H7" s="42">
        <v>0</v>
      </c>
      <c r="J7" s="117"/>
      <c r="K7" s="117"/>
      <c r="L7" s="117"/>
      <c r="M7" s="117"/>
    </row>
    <row r="8" spans="1:13" x14ac:dyDescent="0.3">
      <c r="A8" s="130"/>
      <c r="B8" s="131"/>
      <c r="C8" s="131"/>
      <c r="D8" s="131"/>
      <c r="E8" s="131"/>
      <c r="F8" s="131"/>
      <c r="G8" s="131"/>
      <c r="H8" s="131"/>
      <c r="J8" s="88"/>
      <c r="K8" s="88"/>
      <c r="L8" s="88"/>
      <c r="M8" s="88"/>
    </row>
    <row r="9" spans="1:13" x14ac:dyDescent="0.3">
      <c r="A9" s="17" t="s">
        <v>120</v>
      </c>
      <c r="B9" s="16"/>
      <c r="C9" s="11"/>
      <c r="D9" s="20"/>
      <c r="E9" s="33"/>
      <c r="F9" s="68"/>
      <c r="G9" s="44">
        <v>0</v>
      </c>
      <c r="H9" s="44">
        <v>0</v>
      </c>
      <c r="J9" s="88"/>
      <c r="K9" s="88"/>
      <c r="L9" s="88"/>
      <c r="M9" s="88"/>
    </row>
    <row r="10" spans="1:13" x14ac:dyDescent="0.3">
      <c r="G10" s="75"/>
    </row>
    <row r="11" spans="1:13" x14ac:dyDescent="0.3">
      <c r="A11" s="73"/>
      <c r="B11" s="107" t="s">
        <v>253</v>
      </c>
      <c r="C11" s="105"/>
      <c r="D11" s="60"/>
      <c r="E11" s="60"/>
      <c r="F11" s="60"/>
    </row>
    <row r="12" spans="1:13" x14ac:dyDescent="0.3">
      <c r="A12" s="74"/>
      <c r="B12" s="105" t="s">
        <v>243</v>
      </c>
      <c r="C12" s="105"/>
      <c r="D12" s="60"/>
      <c r="E12" s="60"/>
      <c r="F12" s="60"/>
    </row>
    <row r="13" spans="1:13" x14ac:dyDescent="0.3">
      <c r="C13" s="97"/>
    </row>
  </sheetData>
  <mergeCells count="7">
    <mergeCell ref="A8:H8"/>
    <mergeCell ref="A4:H4"/>
    <mergeCell ref="J5:M5"/>
    <mergeCell ref="J6:M6"/>
    <mergeCell ref="A2:H2"/>
    <mergeCell ref="J2:M2"/>
    <mergeCell ref="J3:M3"/>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zoomScale="90" zoomScaleNormal="90" workbookViewId="0">
      <pane ySplit="1" topLeftCell="A2" activePane="bottomLeft" state="frozen"/>
      <selection pane="bottomLeft" activeCell="J11" sqref="J11"/>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26"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26" x14ac:dyDescent="0.3">
      <c r="A2" s="132"/>
      <c r="B2" s="132"/>
      <c r="C2" s="132"/>
      <c r="D2" s="132"/>
      <c r="E2" s="132"/>
      <c r="F2" s="132"/>
      <c r="G2" s="132"/>
      <c r="H2" s="132"/>
      <c r="I2" s="113"/>
      <c r="J2" s="134"/>
      <c r="K2" s="134"/>
      <c r="L2" s="134"/>
      <c r="M2" s="134"/>
      <c r="N2" s="86"/>
      <c r="O2" s="84"/>
      <c r="P2" s="84"/>
      <c r="Q2" s="84"/>
      <c r="R2" s="84"/>
    </row>
    <row r="3" spans="1:26" ht="16.95" customHeight="1" x14ac:dyDescent="0.3">
      <c r="A3" s="54" t="s">
        <v>31</v>
      </c>
      <c r="B3" s="14" t="s">
        <v>198</v>
      </c>
      <c r="C3" s="12"/>
      <c r="D3" s="38"/>
      <c r="E3" s="8"/>
      <c r="F3" s="62"/>
      <c r="G3" s="9">
        <f>SUM(G4)</f>
        <v>0</v>
      </c>
      <c r="H3" s="9">
        <f>SUM(H4)</f>
        <v>42000</v>
      </c>
      <c r="J3" s="124"/>
      <c r="K3" s="124"/>
      <c r="L3" s="124"/>
      <c r="M3" s="124"/>
    </row>
    <row r="4" spans="1:26" s="24" customFormat="1" ht="34.950000000000003" customHeight="1" x14ac:dyDescent="0.3">
      <c r="A4" s="2" t="s">
        <v>32</v>
      </c>
      <c r="B4" s="22" t="s">
        <v>35</v>
      </c>
      <c r="C4" s="23"/>
      <c r="D4" s="39"/>
      <c r="E4" s="4"/>
      <c r="F4" s="65"/>
      <c r="G4" s="2">
        <f>SUM(G5:G5)</f>
        <v>0</v>
      </c>
      <c r="H4" s="2">
        <f>SUM(H5:H5)</f>
        <v>42000</v>
      </c>
      <c r="J4" s="121"/>
      <c r="K4" s="122"/>
      <c r="L4" s="122"/>
      <c r="M4" s="123"/>
      <c r="N4" s="60"/>
      <c r="O4" s="60"/>
      <c r="P4" s="60"/>
      <c r="Q4" s="60"/>
      <c r="R4" s="60"/>
      <c r="S4" s="60"/>
      <c r="T4" s="60"/>
      <c r="U4" s="60"/>
      <c r="V4" s="60"/>
      <c r="W4" s="60"/>
      <c r="X4" s="60"/>
      <c r="Y4" s="60"/>
      <c r="Z4" s="60"/>
    </row>
    <row r="5" spans="1:26" ht="39.75" customHeight="1" x14ac:dyDescent="0.3">
      <c r="A5" s="17" t="s">
        <v>34</v>
      </c>
      <c r="B5" s="16" t="s">
        <v>159</v>
      </c>
      <c r="C5" s="28" t="s">
        <v>204</v>
      </c>
      <c r="D5" s="20" t="s">
        <v>140</v>
      </c>
      <c r="E5" s="20" t="s">
        <v>160</v>
      </c>
      <c r="F5" s="68"/>
      <c r="G5" s="42">
        <v>0</v>
      </c>
      <c r="H5" s="42">
        <v>42000</v>
      </c>
      <c r="I5" s="45"/>
      <c r="J5" s="117"/>
      <c r="K5" s="117"/>
      <c r="L5" s="117"/>
      <c r="M5" s="117"/>
    </row>
    <row r="6" spans="1:26" x14ac:dyDescent="0.3">
      <c r="A6" s="130"/>
      <c r="B6" s="131"/>
      <c r="C6" s="131"/>
      <c r="D6" s="131"/>
      <c r="E6" s="131"/>
      <c r="F6" s="131"/>
      <c r="G6" s="131"/>
      <c r="H6" s="131"/>
      <c r="J6" s="88"/>
      <c r="K6" s="88"/>
      <c r="L6" s="88"/>
      <c r="M6" s="88"/>
    </row>
    <row r="7" spans="1:26" x14ac:dyDescent="0.3">
      <c r="A7" s="17" t="s">
        <v>120</v>
      </c>
      <c r="B7" s="16"/>
      <c r="C7" s="11"/>
      <c r="D7" s="20"/>
      <c r="E7" s="33"/>
      <c r="F7" s="68"/>
      <c r="G7" s="44">
        <f>SUM(,G3)</f>
        <v>0</v>
      </c>
      <c r="H7" s="44">
        <f>SUM(,H3,)</f>
        <v>42000</v>
      </c>
      <c r="J7" s="88"/>
      <c r="K7" s="88"/>
      <c r="L7" s="88"/>
      <c r="M7" s="88"/>
    </row>
    <row r="8" spans="1:26" x14ac:dyDescent="0.3">
      <c r="G8" s="75"/>
    </row>
    <row r="9" spans="1:26" x14ac:dyDescent="0.3">
      <c r="A9" s="73"/>
      <c r="B9" s="107" t="s">
        <v>253</v>
      </c>
      <c r="C9" s="105"/>
      <c r="D9" s="60"/>
      <c r="E9" s="60"/>
      <c r="F9" s="60"/>
    </row>
    <row r="10" spans="1:26" x14ac:dyDescent="0.3">
      <c r="A10" s="74"/>
      <c r="B10" s="105" t="s">
        <v>243</v>
      </c>
      <c r="C10" s="105"/>
      <c r="D10" s="60"/>
      <c r="E10" s="60"/>
      <c r="F10" s="60"/>
    </row>
    <row r="11" spans="1:26" x14ac:dyDescent="0.3">
      <c r="C11" s="97"/>
    </row>
  </sheetData>
  <mergeCells count="5">
    <mergeCell ref="J4:M4"/>
    <mergeCell ref="A6:H6"/>
    <mergeCell ref="J3:M3"/>
    <mergeCell ref="A2:H2"/>
    <mergeCell ref="J2:M2"/>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zoomScale="102" zoomScaleNormal="102" workbookViewId="0">
      <pane ySplit="1" topLeftCell="A2" activePane="bottomLeft" state="frozen"/>
      <selection pane="bottomLeft" activeCell="G16" sqref="A1:XFD1048576"/>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26"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26" x14ac:dyDescent="0.3">
      <c r="A2" s="132"/>
      <c r="B2" s="132"/>
      <c r="C2" s="132"/>
      <c r="D2" s="132"/>
      <c r="E2" s="132"/>
      <c r="F2" s="132"/>
      <c r="G2" s="132"/>
      <c r="H2" s="132"/>
      <c r="I2" s="113"/>
      <c r="J2" s="134"/>
      <c r="K2" s="134"/>
      <c r="L2" s="134"/>
      <c r="M2" s="134"/>
      <c r="N2" s="86"/>
      <c r="O2" s="84"/>
      <c r="P2" s="84"/>
      <c r="Q2" s="84"/>
      <c r="R2" s="84"/>
    </row>
    <row r="3" spans="1:26" ht="15.6" customHeight="1" x14ac:dyDescent="0.3">
      <c r="A3" s="80"/>
      <c r="B3" s="104"/>
      <c r="C3" s="106"/>
      <c r="D3" s="81"/>
      <c r="E3" s="81"/>
      <c r="F3" s="83"/>
      <c r="G3" s="82"/>
      <c r="H3" s="119"/>
      <c r="I3" s="120"/>
      <c r="J3" s="88"/>
      <c r="K3" s="88"/>
      <c r="L3" s="88"/>
      <c r="M3" s="88"/>
    </row>
    <row r="4" spans="1:26" ht="16.95" customHeight="1" x14ac:dyDescent="0.3">
      <c r="A4" s="54" t="s">
        <v>31</v>
      </c>
      <c r="B4" s="14" t="s">
        <v>198</v>
      </c>
      <c r="C4" s="12"/>
      <c r="D4" s="38"/>
      <c r="E4" s="8"/>
      <c r="F4" s="62"/>
      <c r="G4" s="9">
        <f>SUM(G5)</f>
        <v>61000</v>
      </c>
      <c r="H4" s="9">
        <f>SUM(H5)</f>
        <v>61000</v>
      </c>
      <c r="J4" s="124"/>
      <c r="K4" s="124"/>
      <c r="L4" s="124"/>
      <c r="M4" s="124"/>
    </row>
    <row r="5" spans="1:26" s="24" customFormat="1" ht="34.950000000000003" customHeight="1" x14ac:dyDescent="0.3">
      <c r="A5" s="2" t="s">
        <v>32</v>
      </c>
      <c r="B5" s="22" t="s">
        <v>35</v>
      </c>
      <c r="C5" s="23"/>
      <c r="D5" s="39"/>
      <c r="E5" s="4"/>
      <c r="F5" s="65"/>
      <c r="G5" s="2">
        <f>SUM(G6:G6)</f>
        <v>61000</v>
      </c>
      <c r="H5" s="2">
        <f>SUM(H6:H6)</f>
        <v>61000</v>
      </c>
      <c r="J5" s="121"/>
      <c r="K5" s="122"/>
      <c r="L5" s="122"/>
      <c r="M5" s="123"/>
      <c r="N5" s="60"/>
      <c r="O5" s="60"/>
      <c r="P5" s="60"/>
      <c r="Q5" s="60"/>
      <c r="R5" s="60"/>
      <c r="S5" s="60"/>
      <c r="T5" s="60"/>
      <c r="U5" s="60"/>
      <c r="V5" s="60"/>
      <c r="W5" s="60"/>
      <c r="X5" s="60"/>
      <c r="Y5" s="60"/>
      <c r="Z5" s="60"/>
    </row>
    <row r="6" spans="1:26" x14ac:dyDescent="0.3">
      <c r="A6" s="93" t="s">
        <v>179</v>
      </c>
      <c r="B6" s="16" t="s">
        <v>139</v>
      </c>
      <c r="C6" s="76" t="s">
        <v>134</v>
      </c>
      <c r="D6" s="90" t="s">
        <v>140</v>
      </c>
      <c r="E6" s="36" t="s">
        <v>235</v>
      </c>
      <c r="F6" s="70" t="s">
        <v>135</v>
      </c>
      <c r="G6" s="42">
        <v>61000</v>
      </c>
      <c r="H6" s="42">
        <v>61000</v>
      </c>
      <c r="J6" s="117"/>
      <c r="K6" s="117"/>
      <c r="L6" s="117"/>
      <c r="M6" s="117"/>
    </row>
    <row r="7" spans="1:26" x14ac:dyDescent="0.3">
      <c r="A7" s="130"/>
      <c r="B7" s="131"/>
      <c r="C7" s="131"/>
      <c r="D7" s="131"/>
      <c r="E7" s="131"/>
      <c r="F7" s="131"/>
      <c r="G7" s="131"/>
      <c r="H7" s="131"/>
      <c r="J7" s="88"/>
      <c r="K7" s="88"/>
      <c r="L7" s="88"/>
      <c r="M7" s="88"/>
    </row>
    <row r="8" spans="1:26" x14ac:dyDescent="0.3">
      <c r="A8" s="17" t="s">
        <v>120</v>
      </c>
      <c r="B8" s="16"/>
      <c r="C8" s="11"/>
      <c r="D8" s="20"/>
      <c r="E8" s="33"/>
      <c r="F8" s="68"/>
      <c r="G8" s="44">
        <f>SUM(G4,)</f>
        <v>61000</v>
      </c>
      <c r="H8" s="44">
        <f>SUM(,H4,)</f>
        <v>61000</v>
      </c>
      <c r="J8" s="88"/>
      <c r="K8" s="88"/>
      <c r="L8" s="88"/>
      <c r="M8" s="88"/>
    </row>
    <row r="9" spans="1:26" x14ac:dyDescent="0.3">
      <c r="G9" s="75"/>
    </row>
    <row r="10" spans="1:26" x14ac:dyDescent="0.3">
      <c r="A10" s="73"/>
      <c r="B10" s="107" t="s">
        <v>253</v>
      </c>
      <c r="C10" s="105"/>
      <c r="D10" s="60"/>
      <c r="E10" s="60"/>
      <c r="F10" s="60"/>
    </row>
    <row r="11" spans="1:26" x14ac:dyDescent="0.3">
      <c r="A11" s="74"/>
      <c r="B11" s="105" t="s">
        <v>243</v>
      </c>
      <c r="C11" s="105"/>
      <c r="D11" s="60"/>
      <c r="E11" s="60"/>
      <c r="F11" s="60"/>
    </row>
    <row r="12" spans="1:26" x14ac:dyDescent="0.3">
      <c r="C12" s="97"/>
    </row>
  </sheetData>
  <mergeCells count="5">
    <mergeCell ref="J5:M5"/>
    <mergeCell ref="A7:H7"/>
    <mergeCell ref="J4:M4"/>
    <mergeCell ref="A2:H2"/>
    <mergeCell ref="J2:M2"/>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102" zoomScaleNormal="102" workbookViewId="0">
      <pane ySplit="1" topLeftCell="A5" activePane="bottomLeft" state="frozen"/>
      <selection pane="bottomLeft" activeCell="B5" sqref="B5"/>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13"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13" x14ac:dyDescent="0.3">
      <c r="A2" s="130"/>
      <c r="B2" s="131"/>
      <c r="C2" s="131"/>
      <c r="D2" s="131"/>
      <c r="E2" s="131"/>
      <c r="F2" s="131"/>
      <c r="G2" s="131"/>
      <c r="H2" s="131"/>
      <c r="J2" s="88"/>
      <c r="K2" s="88"/>
      <c r="L2" s="88"/>
      <c r="M2" s="88"/>
    </row>
    <row r="3" spans="1:13" x14ac:dyDescent="0.3">
      <c r="A3" s="54" t="s">
        <v>180</v>
      </c>
      <c r="B3" s="14" t="s">
        <v>252</v>
      </c>
      <c r="C3" s="12"/>
      <c r="D3" s="38"/>
      <c r="E3" s="8"/>
      <c r="F3" s="62"/>
      <c r="G3" s="9">
        <v>0</v>
      </c>
      <c r="H3" s="9">
        <v>0</v>
      </c>
      <c r="J3" s="124"/>
      <c r="K3" s="124"/>
      <c r="L3" s="124"/>
      <c r="M3" s="124"/>
    </row>
    <row r="4" spans="1:13" ht="38.700000000000003" customHeight="1" x14ac:dyDescent="0.3">
      <c r="A4" s="2" t="s">
        <v>181</v>
      </c>
      <c r="B4" s="22" t="s">
        <v>250</v>
      </c>
      <c r="C4" s="21"/>
      <c r="D4" s="39"/>
      <c r="E4" s="4"/>
      <c r="F4" s="71"/>
      <c r="G4" s="2">
        <f>SUM(G5:G6)</f>
        <v>0</v>
      </c>
      <c r="H4" s="2">
        <f>SUM(H5:H6)</f>
        <v>0</v>
      </c>
      <c r="J4" s="121"/>
      <c r="K4" s="122"/>
      <c r="L4" s="122"/>
      <c r="M4" s="123"/>
    </row>
    <row r="5" spans="1:13" ht="70.2" customHeight="1" x14ac:dyDescent="0.3">
      <c r="A5" s="17" t="s">
        <v>182</v>
      </c>
      <c r="B5" s="16" t="s">
        <v>206</v>
      </c>
      <c r="C5" s="28" t="s">
        <v>128</v>
      </c>
      <c r="D5" s="20"/>
      <c r="E5" s="36" t="s">
        <v>225</v>
      </c>
      <c r="F5" s="68"/>
      <c r="G5" s="31">
        <v>0</v>
      </c>
      <c r="H5" s="31">
        <v>0</v>
      </c>
      <c r="J5" s="117"/>
      <c r="K5" s="117"/>
      <c r="L5" s="117"/>
      <c r="M5" s="117"/>
    </row>
    <row r="6" spans="1:13" ht="34.35" customHeight="1" x14ac:dyDescent="0.3">
      <c r="A6" s="17" t="s">
        <v>183</v>
      </c>
      <c r="B6" s="16" t="s">
        <v>207</v>
      </c>
      <c r="C6" s="28" t="s">
        <v>218</v>
      </c>
      <c r="D6" s="20"/>
      <c r="E6" s="36" t="s">
        <v>225</v>
      </c>
      <c r="F6" s="68"/>
      <c r="G6" s="31">
        <v>0</v>
      </c>
      <c r="H6" s="31">
        <v>0</v>
      </c>
      <c r="J6" s="117"/>
      <c r="K6" s="117"/>
      <c r="L6" s="117"/>
      <c r="M6" s="117"/>
    </row>
    <row r="7" spans="1:13" ht="30.75" customHeight="1" x14ac:dyDescent="0.3">
      <c r="A7" s="2" t="s">
        <v>186</v>
      </c>
      <c r="B7" s="22" t="s">
        <v>208</v>
      </c>
      <c r="C7" s="21"/>
      <c r="D7" s="39"/>
      <c r="E7" s="4"/>
      <c r="F7" s="71"/>
      <c r="G7" s="2">
        <f>SUM(G8:G10)</f>
        <v>0</v>
      </c>
      <c r="H7" s="2">
        <v>0</v>
      </c>
      <c r="J7" s="121"/>
      <c r="K7" s="122"/>
      <c r="L7" s="122"/>
      <c r="M7" s="123"/>
    </row>
    <row r="8" spans="1:13" ht="23.25" customHeight="1" x14ac:dyDescent="0.3">
      <c r="A8" s="17" t="s">
        <v>187</v>
      </c>
      <c r="B8" s="16" t="s">
        <v>211</v>
      </c>
      <c r="C8" s="28" t="s">
        <v>217</v>
      </c>
      <c r="D8" s="20"/>
      <c r="E8" s="36" t="s">
        <v>222</v>
      </c>
      <c r="F8" s="68"/>
      <c r="G8" s="31">
        <v>0</v>
      </c>
      <c r="H8" s="31">
        <v>0</v>
      </c>
      <c r="J8" s="117"/>
      <c r="K8" s="117"/>
      <c r="L8" s="117"/>
      <c r="M8" s="117"/>
    </row>
    <row r="9" spans="1:13" ht="27.75" customHeight="1" x14ac:dyDescent="0.3">
      <c r="A9" s="2" t="s">
        <v>214</v>
      </c>
      <c r="B9" s="22" t="s">
        <v>36</v>
      </c>
      <c r="C9" s="21"/>
      <c r="D9" s="39"/>
      <c r="E9" s="4"/>
      <c r="F9" s="71"/>
      <c r="G9" s="2">
        <v>0</v>
      </c>
      <c r="H9" s="2">
        <v>0</v>
      </c>
      <c r="J9" s="121"/>
      <c r="K9" s="122"/>
      <c r="L9" s="122"/>
      <c r="M9" s="123"/>
    </row>
    <row r="10" spans="1:13" ht="36.6" customHeight="1" x14ac:dyDescent="0.3">
      <c r="A10" s="17" t="s">
        <v>215</v>
      </c>
      <c r="B10" s="98" t="s">
        <v>212</v>
      </c>
      <c r="C10" s="28" t="s">
        <v>126</v>
      </c>
      <c r="D10" s="20"/>
      <c r="E10" s="36" t="s">
        <v>224</v>
      </c>
      <c r="F10" s="68"/>
      <c r="G10" s="31">
        <v>0</v>
      </c>
      <c r="H10" s="31">
        <v>0</v>
      </c>
      <c r="J10" s="117"/>
      <c r="K10" s="117"/>
      <c r="L10" s="117"/>
      <c r="M10" s="117"/>
    </row>
    <row r="11" spans="1:13" ht="42" x14ac:dyDescent="0.3">
      <c r="A11" s="17" t="s">
        <v>216</v>
      </c>
      <c r="B11" s="98" t="s">
        <v>213</v>
      </c>
      <c r="C11" s="28" t="s">
        <v>127</v>
      </c>
      <c r="D11" s="20"/>
      <c r="E11" s="36" t="s">
        <v>223</v>
      </c>
      <c r="F11" s="68"/>
      <c r="G11" s="31">
        <v>0</v>
      </c>
      <c r="H11" s="31">
        <v>0</v>
      </c>
      <c r="J11" s="118"/>
      <c r="K11" s="118"/>
      <c r="L11" s="118"/>
      <c r="M11" s="118"/>
    </row>
    <row r="12" spans="1:13" x14ac:dyDescent="0.3">
      <c r="A12" s="17" t="s">
        <v>120</v>
      </c>
      <c r="B12" s="16"/>
      <c r="C12" s="11"/>
      <c r="D12" s="20"/>
      <c r="E12" s="33"/>
      <c r="F12" s="68"/>
      <c r="G12" s="44">
        <v>0</v>
      </c>
      <c r="H12" s="44">
        <v>0</v>
      </c>
      <c r="J12" s="88"/>
      <c r="K12" s="88"/>
      <c r="L12" s="88"/>
      <c r="M12" s="88"/>
    </row>
    <row r="13" spans="1:13" x14ac:dyDescent="0.3">
      <c r="G13" s="75"/>
    </row>
    <row r="14" spans="1:13" x14ac:dyDescent="0.3">
      <c r="A14" s="73"/>
      <c r="B14" s="107" t="s">
        <v>253</v>
      </c>
      <c r="C14" s="105"/>
      <c r="D14" s="60"/>
      <c r="E14" s="60"/>
      <c r="F14" s="60"/>
    </row>
    <row r="15" spans="1:13" x14ac:dyDescent="0.3">
      <c r="A15" s="74"/>
      <c r="B15" s="105" t="s">
        <v>243</v>
      </c>
      <c r="C15" s="105"/>
      <c r="D15" s="60"/>
      <c r="E15" s="60"/>
      <c r="F15" s="60"/>
    </row>
    <row r="16" spans="1:13" x14ac:dyDescent="0.3">
      <c r="C16" s="97"/>
    </row>
  </sheetData>
  <mergeCells count="5">
    <mergeCell ref="A2:H2"/>
    <mergeCell ref="J3:M3"/>
    <mergeCell ref="J4:M4"/>
    <mergeCell ref="J7:M7"/>
    <mergeCell ref="J9:M9"/>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R55"/>
  <sheetViews>
    <sheetView tabSelected="1" zoomScale="80" zoomScaleNormal="80" workbookViewId="0">
      <pane ySplit="1" topLeftCell="A47" activePane="bottomLeft" state="frozen"/>
      <selection pane="bottomLeft" activeCell="B56" sqref="B56"/>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382" ht="75" customHeight="1" x14ac:dyDescent="0.3">
      <c r="A1" s="6" t="s">
        <v>2</v>
      </c>
      <c r="B1" s="6" t="s">
        <v>4</v>
      </c>
      <c r="C1" s="10" t="s">
        <v>0</v>
      </c>
      <c r="D1" s="10" t="s">
        <v>1</v>
      </c>
      <c r="E1" s="10" t="s">
        <v>3</v>
      </c>
      <c r="F1" s="61" t="s">
        <v>5</v>
      </c>
      <c r="G1" s="1">
        <v>2018</v>
      </c>
      <c r="H1" s="1">
        <v>2019</v>
      </c>
      <c r="I1" s="32"/>
      <c r="J1" s="108" t="s">
        <v>257</v>
      </c>
      <c r="K1" s="108" t="s">
        <v>258</v>
      </c>
      <c r="L1" s="109" t="s">
        <v>255</v>
      </c>
      <c r="M1" s="109" t="s">
        <v>256</v>
      </c>
    </row>
    <row r="2" spans="1:382" x14ac:dyDescent="0.3">
      <c r="A2" s="7" t="s">
        <v>6</v>
      </c>
      <c r="B2" s="14" t="s">
        <v>196</v>
      </c>
      <c r="C2" s="12"/>
      <c r="D2" s="37"/>
      <c r="E2" s="12"/>
      <c r="F2" s="62"/>
      <c r="G2" s="9">
        <f>SUM(G3,)</f>
        <v>4386</v>
      </c>
      <c r="H2" s="9">
        <f>SUM(H3,)</f>
        <v>112020</v>
      </c>
      <c r="J2" s="133"/>
      <c r="K2" s="133"/>
      <c r="L2" s="133"/>
      <c r="M2" s="133"/>
    </row>
    <row r="3" spans="1:382" ht="54.75" customHeight="1" x14ac:dyDescent="0.3">
      <c r="A3" s="48" t="s">
        <v>7</v>
      </c>
      <c r="B3" s="15" t="s">
        <v>247</v>
      </c>
      <c r="C3" s="49"/>
      <c r="D3" s="3"/>
      <c r="E3" s="3"/>
      <c r="F3" s="65"/>
      <c r="G3" s="2">
        <f>SUM(G4:G6)</f>
        <v>4386</v>
      </c>
      <c r="H3" s="2">
        <f>SUM(H4:H6)</f>
        <v>112020</v>
      </c>
      <c r="J3" s="133"/>
      <c r="K3" s="133"/>
      <c r="L3" s="133"/>
      <c r="M3" s="133"/>
    </row>
    <row r="4" spans="1:382" ht="39.75" customHeight="1" x14ac:dyDescent="0.3">
      <c r="A4" s="53" t="s">
        <v>77</v>
      </c>
      <c r="B4" s="52" t="s">
        <v>64</v>
      </c>
      <c r="C4" s="51" t="s">
        <v>119</v>
      </c>
      <c r="D4" s="19" t="s">
        <v>111</v>
      </c>
      <c r="E4" s="19" t="s">
        <v>45</v>
      </c>
      <c r="F4" s="63"/>
      <c r="G4" s="99">
        <v>0</v>
      </c>
      <c r="H4" s="102">
        <v>4000</v>
      </c>
      <c r="J4" s="110"/>
      <c r="K4" s="110"/>
      <c r="L4" s="110"/>
      <c r="M4" s="112"/>
    </row>
    <row r="5" spans="1:382" ht="30" customHeight="1" x14ac:dyDescent="0.3">
      <c r="A5" s="53" t="s">
        <v>10</v>
      </c>
      <c r="B5" s="52" t="s">
        <v>133</v>
      </c>
      <c r="C5" s="51" t="s">
        <v>75</v>
      </c>
      <c r="D5" s="19" t="s">
        <v>110</v>
      </c>
      <c r="E5" s="19" t="s">
        <v>121</v>
      </c>
      <c r="F5" s="63"/>
      <c r="G5" s="99">
        <v>4386</v>
      </c>
      <c r="H5" s="102">
        <v>8020</v>
      </c>
      <c r="I5" s="75"/>
      <c r="J5" s="110"/>
      <c r="K5" s="110"/>
      <c r="L5" s="110"/>
      <c r="M5" s="110"/>
    </row>
    <row r="6" spans="1:382" ht="28.5" customHeight="1" x14ac:dyDescent="0.3">
      <c r="A6" s="17" t="s">
        <v>78</v>
      </c>
      <c r="B6" s="16" t="s">
        <v>230</v>
      </c>
      <c r="C6" s="28" t="s">
        <v>254</v>
      </c>
      <c r="D6" s="20"/>
      <c r="E6" s="20" t="s">
        <v>228</v>
      </c>
      <c r="F6" s="66"/>
      <c r="G6" s="31">
        <v>0</v>
      </c>
      <c r="H6" s="31">
        <v>100000</v>
      </c>
      <c r="I6" s="113"/>
      <c r="J6" s="115"/>
      <c r="K6" s="115"/>
      <c r="L6" s="115"/>
      <c r="M6" s="115"/>
      <c r="N6" s="86"/>
      <c r="O6" s="84"/>
      <c r="P6" s="84"/>
      <c r="Q6" s="84"/>
      <c r="R6" s="84"/>
    </row>
    <row r="7" spans="1:382" x14ac:dyDescent="0.3">
      <c r="A7" s="132"/>
      <c r="B7" s="132"/>
      <c r="C7" s="132"/>
      <c r="D7" s="132"/>
      <c r="E7" s="132"/>
      <c r="F7" s="132"/>
      <c r="G7" s="132"/>
      <c r="H7" s="132"/>
      <c r="I7" s="113"/>
      <c r="J7" s="134"/>
      <c r="K7" s="134"/>
      <c r="L7" s="134"/>
      <c r="M7" s="134"/>
      <c r="N7" s="86"/>
      <c r="O7" s="84"/>
      <c r="P7" s="84"/>
      <c r="Q7" s="84"/>
      <c r="R7" s="84"/>
    </row>
    <row r="8" spans="1:382" x14ac:dyDescent="0.3">
      <c r="A8" s="7" t="s">
        <v>143</v>
      </c>
      <c r="B8" s="14" t="s">
        <v>245</v>
      </c>
      <c r="C8" s="54"/>
      <c r="D8" s="7"/>
      <c r="E8" s="7"/>
      <c r="F8" s="7"/>
      <c r="G8" s="9">
        <f>SUM(G9,G13,G19)</f>
        <v>1895</v>
      </c>
      <c r="H8" s="9">
        <f>SUM(H9,H13,H19)</f>
        <v>67500</v>
      </c>
      <c r="I8" s="88"/>
      <c r="J8" s="124"/>
      <c r="K8" s="124"/>
      <c r="L8" s="124"/>
      <c r="M8" s="124"/>
      <c r="N8" s="88"/>
      <c r="O8" s="88"/>
      <c r="P8" s="88"/>
      <c r="Q8" s="88"/>
      <c r="R8" s="88"/>
    </row>
    <row r="9" spans="1:382" ht="33" customHeight="1" x14ac:dyDescent="0.3">
      <c r="A9" s="91" t="s">
        <v>11</v>
      </c>
      <c r="B9" s="15" t="s">
        <v>246</v>
      </c>
      <c r="C9" s="49"/>
      <c r="D9" s="3"/>
      <c r="E9" s="3"/>
      <c r="F9" s="65"/>
      <c r="G9" s="2">
        <f>SUM(G10:G12)</f>
        <v>1000</v>
      </c>
      <c r="H9" s="2">
        <f>SUM(H10:H12)</f>
        <v>25000</v>
      </c>
      <c r="J9" s="136"/>
      <c r="K9" s="137"/>
      <c r="L9" s="137"/>
      <c r="M9" s="138"/>
    </row>
    <row r="10" spans="1:382" ht="24" customHeight="1" x14ac:dyDescent="0.3">
      <c r="A10" s="50" t="s">
        <v>15</v>
      </c>
      <c r="B10" s="52" t="s">
        <v>69</v>
      </c>
      <c r="C10" s="51" t="s">
        <v>130</v>
      </c>
      <c r="D10" s="19"/>
      <c r="E10" s="19" t="s">
        <v>45</v>
      </c>
      <c r="F10" s="64"/>
      <c r="G10" s="42">
        <v>0</v>
      </c>
      <c r="H10" s="46">
        <v>0</v>
      </c>
      <c r="J10" s="110"/>
      <c r="K10" s="110"/>
      <c r="L10" s="110"/>
      <c r="M10" s="110"/>
    </row>
    <row r="11" spans="1:382" ht="30" customHeight="1" x14ac:dyDescent="0.3">
      <c r="A11" s="93" t="s">
        <v>65</v>
      </c>
      <c r="B11" s="16" t="s">
        <v>239</v>
      </c>
      <c r="C11" s="28" t="s">
        <v>40</v>
      </c>
      <c r="D11" s="20"/>
      <c r="E11" s="20" t="s">
        <v>242</v>
      </c>
      <c r="F11" s="63">
        <v>2018</v>
      </c>
      <c r="G11" s="42">
        <v>0</v>
      </c>
      <c r="H11" s="99">
        <v>25000</v>
      </c>
      <c r="J11" s="110"/>
      <c r="K11" s="110"/>
      <c r="L11" s="110"/>
      <c r="M11" s="110"/>
    </row>
    <row r="12" spans="1:382" s="79" customFormat="1" ht="23.7" customHeight="1" x14ac:dyDescent="0.3">
      <c r="A12" s="17" t="s">
        <v>66</v>
      </c>
      <c r="B12" s="16" t="s">
        <v>229</v>
      </c>
      <c r="C12" s="51" t="s">
        <v>71</v>
      </c>
      <c r="D12" s="20"/>
      <c r="E12" s="20" t="s">
        <v>44</v>
      </c>
      <c r="F12" s="68"/>
      <c r="G12" s="42">
        <v>1000</v>
      </c>
      <c r="H12" s="42">
        <v>0</v>
      </c>
      <c r="I12" s="87"/>
      <c r="J12" s="110"/>
      <c r="K12" s="110"/>
      <c r="L12" s="110"/>
      <c r="M12" s="110"/>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5"/>
      <c r="JW12" s="85"/>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5"/>
      <c r="LP12" s="85"/>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5"/>
      <c r="NI12" s="85"/>
      <c r="NJ12" s="85"/>
      <c r="NK12" s="85"/>
      <c r="NL12" s="85"/>
      <c r="NM12" s="85"/>
      <c r="NN12" s="85"/>
      <c r="NO12" s="85"/>
      <c r="NP12" s="85"/>
      <c r="NQ12" s="85"/>
      <c r="NR12" s="85"/>
    </row>
    <row r="13" spans="1:382" s="79" customFormat="1" ht="45.6" customHeight="1" x14ac:dyDescent="0.3">
      <c r="A13" s="94" t="s">
        <v>165</v>
      </c>
      <c r="B13" s="15" t="s">
        <v>164</v>
      </c>
      <c r="C13" s="15"/>
      <c r="D13" s="15"/>
      <c r="E13" s="15"/>
      <c r="F13" s="15"/>
      <c r="G13" s="96">
        <f>SUM(G14:G18)</f>
        <v>895</v>
      </c>
      <c r="H13" s="15">
        <f>SUM(H14:H18)</f>
        <v>16500</v>
      </c>
      <c r="I13" s="87"/>
      <c r="J13" s="133"/>
      <c r="K13" s="133"/>
      <c r="L13" s="133"/>
      <c r="M13" s="133"/>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c r="NK13" s="85"/>
      <c r="NL13" s="85"/>
      <c r="NM13" s="85"/>
      <c r="NN13" s="85"/>
      <c r="NO13" s="85"/>
      <c r="NP13" s="85"/>
      <c r="NQ13" s="85"/>
      <c r="NR13" s="85"/>
    </row>
    <row r="14" spans="1:382" s="79" customFormat="1" ht="21.6" x14ac:dyDescent="0.3">
      <c r="A14" s="92" t="s">
        <v>17</v>
      </c>
      <c r="B14" s="52" t="s">
        <v>147</v>
      </c>
      <c r="C14" s="51" t="s">
        <v>117</v>
      </c>
      <c r="D14" s="19" t="s">
        <v>111</v>
      </c>
      <c r="E14" s="19" t="s">
        <v>45</v>
      </c>
      <c r="F14" s="64"/>
      <c r="G14" s="100">
        <v>895</v>
      </c>
      <c r="H14" s="101">
        <v>500</v>
      </c>
      <c r="I14" s="87"/>
      <c r="J14" s="110"/>
      <c r="K14" s="110"/>
      <c r="L14" s="110"/>
      <c r="M14" s="110"/>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85"/>
      <c r="NH14" s="85"/>
      <c r="NI14" s="85"/>
      <c r="NJ14" s="85"/>
      <c r="NK14" s="85"/>
      <c r="NL14" s="85"/>
      <c r="NM14" s="85"/>
      <c r="NN14" s="85"/>
      <c r="NO14" s="85"/>
      <c r="NP14" s="85"/>
      <c r="NQ14" s="85"/>
      <c r="NR14" s="85"/>
    </row>
    <row r="15" spans="1:382" s="79" customFormat="1" ht="37.5" customHeight="1" x14ac:dyDescent="0.3">
      <c r="A15" s="17" t="s">
        <v>18</v>
      </c>
      <c r="B15" s="16" t="s">
        <v>152</v>
      </c>
      <c r="C15" s="51" t="s">
        <v>153</v>
      </c>
      <c r="D15" s="20" t="s">
        <v>111</v>
      </c>
      <c r="E15" s="20" t="s">
        <v>45</v>
      </c>
      <c r="F15" s="68"/>
      <c r="G15" s="99">
        <v>0</v>
      </c>
      <c r="H15" s="99">
        <v>1000</v>
      </c>
      <c r="I15" s="87"/>
      <c r="J15" s="110"/>
      <c r="K15" s="110"/>
      <c r="L15" s="110"/>
      <c r="M15" s="110"/>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c r="IW15" s="85"/>
      <c r="IX15" s="85"/>
      <c r="IY15" s="85"/>
      <c r="IZ15" s="85"/>
      <c r="JA15" s="85"/>
      <c r="JB15" s="85"/>
      <c r="JC15" s="85"/>
      <c r="JD15" s="85"/>
      <c r="JE15" s="85"/>
      <c r="JF15" s="85"/>
      <c r="JG15" s="85"/>
      <c r="JH15" s="85"/>
      <c r="JI15" s="85"/>
      <c r="JJ15" s="85"/>
      <c r="JK15" s="85"/>
      <c r="JL15" s="85"/>
      <c r="JM15" s="85"/>
      <c r="JN15" s="85"/>
      <c r="JO15" s="85"/>
      <c r="JP15" s="85"/>
      <c r="JQ15" s="85"/>
      <c r="JR15" s="85"/>
      <c r="JS15" s="85"/>
      <c r="JT15" s="85"/>
      <c r="JU15" s="85"/>
      <c r="JV15" s="85"/>
      <c r="JW15" s="85"/>
      <c r="JX15" s="85"/>
      <c r="JY15" s="85"/>
      <c r="JZ15" s="85"/>
      <c r="KA15" s="85"/>
      <c r="KB15" s="85"/>
      <c r="KC15" s="85"/>
      <c r="KD15" s="85"/>
      <c r="KE15" s="85"/>
      <c r="KF15" s="85"/>
      <c r="KG15" s="85"/>
      <c r="KH15" s="85"/>
      <c r="KI15" s="85"/>
      <c r="KJ15" s="85"/>
      <c r="KK15" s="85"/>
      <c r="KL15" s="85"/>
      <c r="KM15" s="85"/>
      <c r="KN15" s="85"/>
      <c r="KO15" s="85"/>
      <c r="KP15" s="85"/>
      <c r="KQ15" s="85"/>
      <c r="KR15" s="85"/>
      <c r="KS15" s="85"/>
      <c r="KT15" s="85"/>
      <c r="KU15" s="85"/>
      <c r="KV15" s="85"/>
      <c r="KW15" s="85"/>
      <c r="KX15" s="85"/>
      <c r="KY15" s="85"/>
      <c r="KZ15" s="85"/>
      <c r="LA15" s="85"/>
      <c r="LB15" s="85"/>
      <c r="LC15" s="85"/>
      <c r="LD15" s="85"/>
      <c r="LE15" s="85"/>
      <c r="LF15" s="85"/>
      <c r="LG15" s="85"/>
      <c r="LH15" s="85"/>
      <c r="LI15" s="85"/>
      <c r="LJ15" s="85"/>
      <c r="LK15" s="85"/>
      <c r="LL15" s="85"/>
      <c r="LM15" s="85"/>
      <c r="LN15" s="85"/>
      <c r="LO15" s="85"/>
      <c r="LP15" s="85"/>
      <c r="LQ15" s="85"/>
      <c r="LR15" s="85"/>
      <c r="LS15" s="85"/>
      <c r="LT15" s="85"/>
      <c r="LU15" s="85"/>
      <c r="LV15" s="85"/>
      <c r="LW15" s="85"/>
      <c r="LX15" s="85"/>
      <c r="LY15" s="85"/>
      <c r="LZ15" s="85"/>
      <c r="MA15" s="85"/>
      <c r="MB15" s="85"/>
      <c r="MC15" s="85"/>
      <c r="MD15" s="85"/>
      <c r="ME15" s="85"/>
      <c r="MF15" s="85"/>
      <c r="MG15" s="85"/>
      <c r="MH15" s="85"/>
      <c r="MI15" s="85"/>
      <c r="MJ15" s="85"/>
      <c r="MK15" s="85"/>
      <c r="ML15" s="85"/>
      <c r="MM15" s="85"/>
      <c r="MN15" s="85"/>
      <c r="MO15" s="85"/>
      <c r="MP15" s="85"/>
      <c r="MQ15" s="85"/>
      <c r="MR15" s="85"/>
      <c r="MS15" s="85"/>
      <c r="MT15" s="85"/>
      <c r="MU15" s="85"/>
      <c r="MV15" s="85"/>
      <c r="MW15" s="85"/>
      <c r="MX15" s="85"/>
      <c r="MY15" s="85"/>
      <c r="MZ15" s="85"/>
      <c r="NA15" s="85"/>
      <c r="NB15" s="85"/>
      <c r="NC15" s="85"/>
      <c r="ND15" s="85"/>
      <c r="NE15" s="85"/>
      <c r="NF15" s="85"/>
      <c r="NG15" s="85"/>
      <c r="NH15" s="85"/>
      <c r="NI15" s="85"/>
      <c r="NJ15" s="85"/>
      <c r="NK15" s="85"/>
      <c r="NL15" s="85"/>
      <c r="NM15" s="85"/>
      <c r="NN15" s="85"/>
      <c r="NO15" s="85"/>
      <c r="NP15" s="85"/>
      <c r="NQ15" s="85"/>
      <c r="NR15" s="85"/>
    </row>
    <row r="16" spans="1:382" s="79" customFormat="1" ht="22.95" customHeight="1" x14ac:dyDescent="0.3">
      <c r="A16" s="17" t="s">
        <v>60</v>
      </c>
      <c r="B16" s="98" t="s">
        <v>144</v>
      </c>
      <c r="C16" s="29" t="s">
        <v>188</v>
      </c>
      <c r="D16" s="20"/>
      <c r="E16" s="20" t="s">
        <v>227</v>
      </c>
      <c r="F16" s="68"/>
      <c r="G16" s="42">
        <v>0</v>
      </c>
      <c r="H16" s="42">
        <v>0</v>
      </c>
      <c r="I16" s="87"/>
      <c r="J16" s="116"/>
      <c r="K16" s="116"/>
      <c r="L16" s="116"/>
      <c r="M16" s="116"/>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c r="IW16" s="85"/>
      <c r="IX16" s="85"/>
      <c r="IY16" s="85"/>
      <c r="IZ16" s="85"/>
      <c r="JA16" s="85"/>
      <c r="JB16" s="85"/>
      <c r="JC16" s="85"/>
      <c r="JD16" s="85"/>
      <c r="JE16" s="85"/>
      <c r="JF16" s="85"/>
      <c r="JG16" s="85"/>
      <c r="JH16" s="85"/>
      <c r="JI16" s="85"/>
      <c r="JJ16" s="85"/>
      <c r="JK16" s="85"/>
      <c r="JL16" s="85"/>
      <c r="JM16" s="85"/>
      <c r="JN16" s="85"/>
      <c r="JO16" s="85"/>
      <c r="JP16" s="85"/>
      <c r="JQ16" s="85"/>
      <c r="JR16" s="85"/>
      <c r="JS16" s="85"/>
      <c r="JT16" s="85"/>
      <c r="JU16" s="85"/>
      <c r="JV16" s="85"/>
      <c r="JW16" s="85"/>
      <c r="JX16" s="85"/>
      <c r="JY16" s="85"/>
      <c r="JZ16" s="85"/>
      <c r="KA16" s="85"/>
      <c r="KB16" s="85"/>
      <c r="KC16" s="85"/>
      <c r="KD16" s="85"/>
      <c r="KE16" s="85"/>
      <c r="KF16" s="85"/>
      <c r="KG16" s="85"/>
      <c r="KH16" s="85"/>
      <c r="KI16" s="85"/>
      <c r="KJ16" s="85"/>
      <c r="KK16" s="85"/>
      <c r="KL16" s="85"/>
      <c r="KM16" s="85"/>
      <c r="KN16" s="85"/>
      <c r="KO16" s="85"/>
      <c r="KP16" s="85"/>
      <c r="KQ16" s="85"/>
      <c r="KR16" s="85"/>
      <c r="KS16" s="85"/>
      <c r="KT16" s="85"/>
      <c r="KU16" s="85"/>
      <c r="KV16" s="85"/>
      <c r="KW16" s="85"/>
      <c r="KX16" s="85"/>
      <c r="KY16" s="85"/>
      <c r="KZ16" s="85"/>
      <c r="LA16" s="85"/>
      <c r="LB16" s="85"/>
      <c r="LC16" s="85"/>
      <c r="LD16" s="85"/>
      <c r="LE16" s="85"/>
      <c r="LF16" s="85"/>
      <c r="LG16" s="85"/>
      <c r="LH16" s="85"/>
      <c r="LI16" s="85"/>
      <c r="LJ16" s="85"/>
      <c r="LK16" s="85"/>
      <c r="LL16" s="85"/>
      <c r="LM16" s="85"/>
      <c r="LN16" s="85"/>
      <c r="LO16" s="85"/>
      <c r="LP16" s="85"/>
      <c r="LQ16" s="85"/>
      <c r="LR16" s="85"/>
      <c r="LS16" s="85"/>
      <c r="LT16" s="85"/>
      <c r="LU16" s="85"/>
      <c r="LV16" s="85"/>
      <c r="LW16" s="85"/>
      <c r="LX16" s="85"/>
      <c r="LY16" s="85"/>
      <c r="LZ16" s="85"/>
      <c r="MA16" s="85"/>
      <c r="MB16" s="85"/>
      <c r="MC16" s="85"/>
      <c r="MD16" s="85"/>
      <c r="ME16" s="85"/>
      <c r="MF16" s="85"/>
      <c r="MG16" s="85"/>
      <c r="MH16" s="85"/>
      <c r="MI16" s="85"/>
      <c r="MJ16" s="85"/>
      <c r="MK16" s="85"/>
      <c r="ML16" s="85"/>
      <c r="MM16" s="85"/>
      <c r="MN16" s="85"/>
      <c r="MO16" s="85"/>
      <c r="MP16" s="85"/>
      <c r="MQ16" s="85"/>
      <c r="MR16" s="85"/>
      <c r="MS16" s="85"/>
      <c r="MT16" s="85"/>
      <c r="MU16" s="85"/>
      <c r="MV16" s="85"/>
      <c r="MW16" s="85"/>
      <c r="MX16" s="85"/>
      <c r="MY16" s="85"/>
      <c r="MZ16" s="85"/>
      <c r="NA16" s="85"/>
      <c r="NB16" s="85"/>
      <c r="NC16" s="85"/>
      <c r="ND16" s="85"/>
      <c r="NE16" s="85"/>
      <c r="NF16" s="85"/>
      <c r="NG16" s="85"/>
      <c r="NH16" s="85"/>
      <c r="NI16" s="85"/>
      <c r="NJ16" s="85"/>
      <c r="NK16" s="85"/>
      <c r="NL16" s="85"/>
      <c r="NM16" s="85"/>
      <c r="NN16" s="85"/>
      <c r="NO16" s="85"/>
      <c r="NP16" s="85"/>
      <c r="NQ16" s="85"/>
      <c r="NR16" s="85"/>
    </row>
    <row r="17" spans="1:382" s="79" customFormat="1" ht="42" x14ac:dyDescent="0.3">
      <c r="A17" s="17" t="s">
        <v>61</v>
      </c>
      <c r="B17" s="16" t="s">
        <v>101</v>
      </c>
      <c r="C17" s="28" t="s">
        <v>203</v>
      </c>
      <c r="D17" s="20"/>
      <c r="E17" s="20" t="s">
        <v>55</v>
      </c>
      <c r="F17" s="63" t="s">
        <v>83</v>
      </c>
      <c r="G17" s="31">
        <v>0</v>
      </c>
      <c r="H17" s="31">
        <v>15000</v>
      </c>
      <c r="I17" s="77"/>
      <c r="J17" s="116"/>
      <c r="K17" s="116"/>
      <c r="L17" s="116"/>
      <c r="M17" s="116"/>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85"/>
      <c r="NF17" s="85"/>
      <c r="NG17" s="85"/>
      <c r="NH17" s="85"/>
      <c r="NI17" s="85"/>
      <c r="NJ17" s="85"/>
      <c r="NK17" s="85"/>
      <c r="NL17" s="85"/>
      <c r="NM17" s="85"/>
      <c r="NN17" s="85"/>
      <c r="NO17" s="85"/>
      <c r="NP17" s="85"/>
      <c r="NQ17" s="85"/>
      <c r="NR17" s="85"/>
    </row>
    <row r="18" spans="1:382" s="79" customFormat="1" ht="102.6" customHeight="1" x14ac:dyDescent="0.3">
      <c r="A18" s="17" t="s">
        <v>62</v>
      </c>
      <c r="B18" s="16" t="s">
        <v>70</v>
      </c>
      <c r="C18" s="51" t="s">
        <v>202</v>
      </c>
      <c r="D18" s="20"/>
      <c r="E18" s="20" t="s">
        <v>44</v>
      </c>
      <c r="F18" s="63" t="s">
        <v>125</v>
      </c>
      <c r="G18" s="31">
        <v>0</v>
      </c>
      <c r="H18" s="31">
        <v>0</v>
      </c>
      <c r="I18" s="25"/>
      <c r="J18" s="110"/>
      <c r="K18" s="110"/>
      <c r="L18" s="110"/>
      <c r="M18" s="110"/>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c r="IW18" s="85"/>
      <c r="IX18" s="85"/>
      <c r="IY18" s="85"/>
      <c r="IZ18" s="85"/>
      <c r="JA18" s="85"/>
      <c r="JB18" s="85"/>
      <c r="JC18" s="85"/>
      <c r="JD18" s="85"/>
      <c r="JE18" s="85"/>
      <c r="JF18" s="85"/>
      <c r="JG18" s="85"/>
      <c r="JH18" s="85"/>
      <c r="JI18" s="85"/>
      <c r="JJ18" s="85"/>
      <c r="JK18" s="85"/>
      <c r="JL18" s="85"/>
      <c r="JM18" s="85"/>
      <c r="JN18" s="85"/>
      <c r="JO18" s="85"/>
      <c r="JP18" s="85"/>
      <c r="JQ18" s="85"/>
      <c r="JR18" s="85"/>
      <c r="JS18" s="85"/>
      <c r="JT18" s="85"/>
      <c r="JU18" s="85"/>
      <c r="JV18" s="85"/>
      <c r="JW18" s="85"/>
      <c r="JX18" s="85"/>
      <c r="JY18" s="85"/>
      <c r="JZ18" s="85"/>
      <c r="KA18" s="85"/>
      <c r="KB18" s="85"/>
      <c r="KC18" s="85"/>
      <c r="KD18" s="85"/>
      <c r="KE18" s="85"/>
      <c r="KF18" s="85"/>
      <c r="KG18" s="85"/>
      <c r="KH18" s="85"/>
      <c r="KI18" s="85"/>
      <c r="KJ18" s="85"/>
      <c r="KK18" s="85"/>
      <c r="KL18" s="85"/>
      <c r="KM18" s="85"/>
      <c r="KN18" s="85"/>
      <c r="KO18" s="85"/>
      <c r="KP18" s="85"/>
      <c r="KQ18" s="85"/>
      <c r="KR18" s="85"/>
      <c r="KS18" s="85"/>
      <c r="KT18" s="85"/>
      <c r="KU18" s="85"/>
      <c r="KV18" s="85"/>
      <c r="KW18" s="85"/>
      <c r="KX18" s="85"/>
      <c r="KY18" s="85"/>
      <c r="KZ18" s="85"/>
      <c r="LA18" s="85"/>
      <c r="LB18" s="85"/>
      <c r="LC18" s="85"/>
      <c r="LD18" s="85"/>
      <c r="LE18" s="85"/>
      <c r="LF18" s="85"/>
      <c r="LG18" s="85"/>
      <c r="LH18" s="85"/>
      <c r="LI18" s="85"/>
      <c r="LJ18" s="85"/>
      <c r="LK18" s="85"/>
      <c r="LL18" s="85"/>
      <c r="LM18" s="85"/>
      <c r="LN18" s="85"/>
      <c r="LO18" s="85"/>
      <c r="LP18" s="85"/>
      <c r="LQ18" s="85"/>
      <c r="LR18" s="85"/>
      <c r="LS18" s="85"/>
      <c r="LT18" s="85"/>
      <c r="LU18" s="85"/>
      <c r="LV18" s="85"/>
      <c r="LW18" s="85"/>
      <c r="LX18" s="85"/>
      <c r="LY18" s="85"/>
      <c r="LZ18" s="85"/>
      <c r="MA18" s="85"/>
      <c r="MB18" s="85"/>
      <c r="MC18" s="85"/>
      <c r="MD18" s="85"/>
      <c r="ME18" s="85"/>
      <c r="MF18" s="85"/>
      <c r="MG18" s="85"/>
      <c r="MH18" s="85"/>
      <c r="MI18" s="85"/>
      <c r="MJ18" s="85"/>
      <c r="MK18" s="85"/>
      <c r="ML18" s="85"/>
      <c r="MM18" s="85"/>
      <c r="MN18" s="85"/>
      <c r="MO18" s="85"/>
      <c r="MP18" s="85"/>
      <c r="MQ18" s="85"/>
      <c r="MR18" s="85"/>
      <c r="MS18" s="85"/>
      <c r="MT18" s="85"/>
      <c r="MU18" s="85"/>
      <c r="MV18" s="85"/>
      <c r="MW18" s="85"/>
      <c r="MX18" s="85"/>
      <c r="MY18" s="85"/>
      <c r="MZ18" s="85"/>
      <c r="NA18" s="85"/>
      <c r="NB18" s="85"/>
      <c r="NC18" s="85"/>
      <c r="ND18" s="85"/>
      <c r="NE18" s="85"/>
      <c r="NF18" s="85"/>
      <c r="NG18" s="85"/>
      <c r="NH18" s="85"/>
      <c r="NI18" s="85"/>
      <c r="NJ18" s="85"/>
      <c r="NK18" s="85"/>
      <c r="NL18" s="85"/>
      <c r="NM18" s="85"/>
      <c r="NN18" s="85"/>
      <c r="NO18" s="85"/>
      <c r="NP18" s="85"/>
      <c r="NQ18" s="85"/>
      <c r="NR18" s="85"/>
    </row>
    <row r="19" spans="1:382" ht="33" customHeight="1" collapsed="1" x14ac:dyDescent="0.3">
      <c r="A19" s="2" t="s">
        <v>12</v>
      </c>
      <c r="B19" s="22" t="s">
        <v>189</v>
      </c>
      <c r="C19" s="78"/>
      <c r="D19" s="39"/>
      <c r="E19" s="4"/>
      <c r="F19" s="65"/>
      <c r="G19" s="2">
        <f>SUM(G20:G20)</f>
        <v>0</v>
      </c>
      <c r="H19" s="2">
        <f>SUM(H20:H20)</f>
        <v>26000</v>
      </c>
      <c r="I19" s="86"/>
      <c r="J19" s="139"/>
      <c r="K19" s="140"/>
      <c r="L19" s="140"/>
      <c r="M19" s="141"/>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c r="IW19" s="84"/>
      <c r="IX19" s="84"/>
      <c r="IY19" s="84"/>
      <c r="IZ19" s="84"/>
      <c r="JA19" s="84"/>
      <c r="JB19" s="84"/>
      <c r="JC19" s="84"/>
      <c r="JD19" s="84"/>
      <c r="JE19" s="84"/>
      <c r="JF19" s="84"/>
      <c r="JG19" s="84"/>
      <c r="JH19" s="84"/>
      <c r="JI19" s="84"/>
      <c r="JJ19" s="84"/>
      <c r="JK19" s="84"/>
      <c r="JL19" s="84"/>
      <c r="JM19" s="84"/>
      <c r="JN19" s="84"/>
      <c r="JO19" s="84"/>
      <c r="JP19" s="84"/>
      <c r="JQ19" s="84"/>
      <c r="JR19" s="84"/>
      <c r="JS19" s="84"/>
      <c r="JT19" s="84"/>
      <c r="JU19" s="84"/>
      <c r="JV19" s="84"/>
      <c r="JW19" s="84"/>
      <c r="JX19" s="84"/>
      <c r="JY19" s="84"/>
      <c r="JZ19" s="84"/>
      <c r="KA19" s="84"/>
      <c r="KB19" s="84"/>
      <c r="KC19" s="84"/>
      <c r="KD19" s="84"/>
      <c r="KE19" s="84"/>
      <c r="KF19" s="84"/>
      <c r="KG19" s="84"/>
      <c r="KH19" s="84"/>
      <c r="KI19" s="84"/>
      <c r="KJ19" s="84"/>
      <c r="KK19" s="84"/>
      <c r="KL19" s="84"/>
      <c r="KM19" s="84"/>
      <c r="KN19" s="84"/>
      <c r="KO19" s="84"/>
      <c r="KP19" s="84"/>
      <c r="KQ19" s="84"/>
      <c r="KR19" s="84"/>
      <c r="KS19" s="84"/>
      <c r="KT19" s="84"/>
      <c r="KU19" s="84"/>
      <c r="KV19" s="84"/>
      <c r="KW19" s="84"/>
      <c r="KX19" s="84"/>
      <c r="KY19" s="84"/>
      <c r="KZ19" s="84"/>
      <c r="LA19" s="84"/>
      <c r="LB19" s="84"/>
      <c r="LC19" s="84"/>
      <c r="LD19" s="84"/>
      <c r="LE19" s="84"/>
      <c r="LF19" s="84"/>
      <c r="LG19" s="84"/>
      <c r="LH19" s="84"/>
      <c r="LI19" s="84"/>
      <c r="LJ19" s="84"/>
      <c r="LK19" s="84"/>
      <c r="LL19" s="84"/>
      <c r="LM19" s="84"/>
      <c r="LN19" s="84"/>
      <c r="LO19" s="84"/>
      <c r="LP19" s="84"/>
      <c r="LQ19" s="84"/>
      <c r="LR19" s="84"/>
      <c r="LS19" s="84"/>
      <c r="LT19" s="84"/>
      <c r="LU19" s="84"/>
      <c r="LV19" s="84"/>
      <c r="LW19" s="84"/>
      <c r="LX19" s="84"/>
      <c r="LY19" s="84"/>
      <c r="LZ19" s="84"/>
      <c r="MA19" s="84"/>
      <c r="MB19" s="84"/>
      <c r="MC19" s="84"/>
      <c r="MD19" s="84"/>
      <c r="ME19" s="84"/>
      <c r="MF19" s="84"/>
      <c r="MG19" s="84"/>
      <c r="MH19" s="84"/>
      <c r="MI19" s="84"/>
      <c r="MJ19" s="84"/>
      <c r="MK19" s="84"/>
      <c r="ML19" s="84"/>
      <c r="MM19" s="84"/>
      <c r="MN19" s="84"/>
      <c r="MO19" s="84"/>
      <c r="MP19" s="84"/>
      <c r="MQ19" s="84"/>
      <c r="MR19" s="84"/>
      <c r="MS19" s="84"/>
      <c r="MT19" s="84"/>
      <c r="MU19" s="84"/>
      <c r="MV19" s="84"/>
      <c r="MW19" s="84"/>
      <c r="MX19" s="84"/>
      <c r="MY19" s="84"/>
      <c r="MZ19" s="84"/>
      <c r="NA19" s="84"/>
      <c r="NB19" s="84"/>
      <c r="NC19" s="84"/>
      <c r="ND19" s="84"/>
      <c r="NE19" s="84"/>
      <c r="NF19" s="84"/>
      <c r="NG19" s="84"/>
      <c r="NH19" s="84"/>
      <c r="NI19" s="84"/>
      <c r="NJ19" s="84"/>
      <c r="NK19" s="84"/>
      <c r="NL19" s="84"/>
      <c r="NM19" s="84"/>
      <c r="NN19" s="84"/>
      <c r="NO19" s="84"/>
      <c r="NP19" s="84"/>
      <c r="NQ19" s="84"/>
      <c r="NR19" s="84"/>
    </row>
    <row r="20" spans="1:382" ht="106.95" customHeight="1" x14ac:dyDescent="0.3">
      <c r="A20" s="17" t="s">
        <v>19</v>
      </c>
      <c r="B20" s="16" t="s">
        <v>138</v>
      </c>
      <c r="C20" s="51" t="s">
        <v>145</v>
      </c>
      <c r="D20" s="19" t="s">
        <v>111</v>
      </c>
      <c r="E20" s="19" t="s">
        <v>146</v>
      </c>
      <c r="F20" s="64" t="s">
        <v>149</v>
      </c>
      <c r="G20" s="100">
        <v>0</v>
      </c>
      <c r="H20" s="101">
        <v>26000</v>
      </c>
      <c r="I20" s="113"/>
      <c r="J20" s="117"/>
      <c r="K20" s="117"/>
      <c r="L20" s="117"/>
      <c r="M20" s="117"/>
    </row>
    <row r="21" spans="1:382" ht="13.95" customHeight="1" x14ac:dyDescent="0.3">
      <c r="A21" s="129"/>
      <c r="B21" s="129"/>
      <c r="C21" s="129"/>
      <c r="D21" s="129"/>
      <c r="E21" s="129"/>
      <c r="F21" s="129"/>
      <c r="G21" s="129"/>
      <c r="H21" s="129"/>
      <c r="J21" s="125"/>
      <c r="K21" s="125"/>
      <c r="L21" s="125"/>
      <c r="M21" s="125"/>
    </row>
    <row r="22" spans="1:382" ht="19.95" customHeight="1" x14ac:dyDescent="0.3">
      <c r="A22" s="54" t="s">
        <v>13</v>
      </c>
      <c r="B22" s="14" t="s">
        <v>197</v>
      </c>
      <c r="C22" s="12"/>
      <c r="D22" s="38"/>
      <c r="E22" s="8"/>
      <c r="F22" s="62"/>
      <c r="G22" s="9">
        <f>SUM(G23,G25,G29)</f>
        <v>50000</v>
      </c>
      <c r="H22" s="9">
        <f>SUM(H23,H25,H29)</f>
        <v>769000</v>
      </c>
      <c r="J22" s="135"/>
      <c r="K22" s="135"/>
      <c r="L22" s="135"/>
      <c r="M22" s="135"/>
    </row>
    <row r="23" spans="1:382" ht="49.35" customHeight="1" x14ac:dyDescent="0.3">
      <c r="A23" s="55" t="s">
        <v>14</v>
      </c>
      <c r="B23" s="56" t="s">
        <v>59</v>
      </c>
      <c r="C23" s="15"/>
      <c r="D23" s="13"/>
      <c r="E23" s="13"/>
      <c r="F23" s="65"/>
      <c r="G23" s="43">
        <f>SUM(G24:G24)</f>
        <v>34000</v>
      </c>
      <c r="H23" s="43">
        <f>SUM(H24:H24)</f>
        <v>34000</v>
      </c>
      <c r="J23" s="126"/>
      <c r="K23" s="127"/>
      <c r="L23" s="127"/>
      <c r="M23" s="128"/>
    </row>
    <row r="24" spans="1:382" ht="25.95" customHeight="1" x14ac:dyDescent="0.3">
      <c r="A24" s="17" t="s">
        <v>54</v>
      </c>
      <c r="B24" s="16" t="s">
        <v>95</v>
      </c>
      <c r="C24" s="47" t="s">
        <v>96</v>
      </c>
      <c r="D24" s="20" t="s">
        <v>109</v>
      </c>
      <c r="E24" s="34" t="s">
        <v>122</v>
      </c>
      <c r="F24" s="67" t="s">
        <v>83</v>
      </c>
      <c r="G24" s="59">
        <v>34000</v>
      </c>
      <c r="H24" s="59">
        <v>34000</v>
      </c>
      <c r="J24" s="117"/>
      <c r="K24" s="117"/>
      <c r="L24" s="117"/>
      <c r="M24" s="117"/>
    </row>
    <row r="25" spans="1:382" ht="82.35" customHeight="1" x14ac:dyDescent="0.3">
      <c r="A25" s="57" t="s">
        <v>166</v>
      </c>
      <c r="B25" s="15" t="s">
        <v>248</v>
      </c>
      <c r="C25" s="58"/>
      <c r="D25" s="3"/>
      <c r="E25" s="3"/>
      <c r="F25" s="65"/>
      <c r="G25" s="2">
        <f>SUM(G26:G28)</f>
        <v>16000</v>
      </c>
      <c r="H25" s="2">
        <f>SUM(H26:H28)</f>
        <v>735000</v>
      </c>
      <c r="J25" s="121"/>
      <c r="K25" s="122"/>
      <c r="L25" s="122"/>
      <c r="M25" s="123"/>
    </row>
    <row r="26" spans="1:382" ht="42" customHeight="1" x14ac:dyDescent="0.3">
      <c r="A26" s="17" t="s">
        <v>25</v>
      </c>
      <c r="B26" s="16" t="s">
        <v>233</v>
      </c>
      <c r="C26" s="47" t="s">
        <v>232</v>
      </c>
      <c r="D26" s="20" t="s">
        <v>107</v>
      </c>
      <c r="E26" s="34" t="s">
        <v>191</v>
      </c>
      <c r="F26" s="67">
        <v>2019</v>
      </c>
      <c r="G26" s="30">
        <v>0</v>
      </c>
      <c r="H26" s="30">
        <v>10000</v>
      </c>
      <c r="J26" s="117"/>
      <c r="K26" s="117"/>
      <c r="L26" s="117"/>
      <c r="M26" s="117"/>
    </row>
    <row r="27" spans="1:382" ht="125.25" customHeight="1" collapsed="1" x14ac:dyDescent="0.3">
      <c r="A27" s="17" t="s">
        <v>79</v>
      </c>
      <c r="B27" s="16" t="s">
        <v>150</v>
      </c>
      <c r="C27" s="47" t="s">
        <v>234</v>
      </c>
      <c r="D27" s="20" t="s">
        <v>107</v>
      </c>
      <c r="E27" s="34" t="s">
        <v>192</v>
      </c>
      <c r="F27" s="67">
        <v>2019</v>
      </c>
      <c r="G27" s="59">
        <v>8000</v>
      </c>
      <c r="H27" s="59">
        <v>300000</v>
      </c>
      <c r="J27" s="117"/>
      <c r="K27" s="117"/>
      <c r="L27" s="117"/>
      <c r="M27" s="117"/>
    </row>
    <row r="28" spans="1:382" ht="52.2" x14ac:dyDescent="0.3">
      <c r="A28" s="17" t="s">
        <v>169</v>
      </c>
      <c r="B28" s="16" t="s">
        <v>151</v>
      </c>
      <c r="C28" s="47" t="s">
        <v>100</v>
      </c>
      <c r="D28" s="20" t="s">
        <v>107</v>
      </c>
      <c r="E28" s="34" t="s">
        <v>105</v>
      </c>
      <c r="F28" s="67">
        <v>2019</v>
      </c>
      <c r="G28" s="59">
        <v>8000</v>
      </c>
      <c r="H28" s="59">
        <v>425000</v>
      </c>
      <c r="I28" s="113"/>
      <c r="J28" s="117"/>
      <c r="K28" s="117"/>
      <c r="L28" s="117"/>
      <c r="M28" s="117"/>
      <c r="N28" s="86"/>
    </row>
    <row r="29" spans="1:382" ht="54" customHeight="1" x14ac:dyDescent="0.3">
      <c r="A29" s="55" t="s">
        <v>170</v>
      </c>
      <c r="B29" s="56" t="s">
        <v>249</v>
      </c>
      <c r="C29" s="57"/>
      <c r="D29" s="13"/>
      <c r="E29" s="13"/>
      <c r="F29" s="65"/>
      <c r="G29" s="2">
        <f>SUM(G30:G30)</f>
        <v>0</v>
      </c>
      <c r="H29" s="2">
        <f>SUM(H30:H30)</f>
        <v>0</v>
      </c>
      <c r="I29" s="113"/>
      <c r="J29" s="121"/>
      <c r="K29" s="122"/>
      <c r="L29" s="122"/>
      <c r="M29" s="123"/>
      <c r="N29" s="86"/>
    </row>
    <row r="30" spans="1:382" ht="27.6" customHeight="1" x14ac:dyDescent="0.3">
      <c r="A30" s="17" t="s">
        <v>171</v>
      </c>
      <c r="B30" s="16" t="s">
        <v>200</v>
      </c>
      <c r="C30" s="51" t="s">
        <v>201</v>
      </c>
      <c r="D30" s="20"/>
      <c r="E30" s="20" t="s">
        <v>45</v>
      </c>
      <c r="F30" s="68"/>
      <c r="G30" s="42">
        <v>0</v>
      </c>
      <c r="H30" s="42">
        <v>0</v>
      </c>
      <c r="J30" s="117"/>
      <c r="K30" s="117"/>
      <c r="L30" s="117"/>
      <c r="M30" s="117"/>
    </row>
    <row r="31" spans="1:382" x14ac:dyDescent="0.3">
      <c r="A31" s="121"/>
      <c r="B31" s="122"/>
      <c r="C31" s="122"/>
      <c r="D31" s="122"/>
      <c r="E31" s="122"/>
      <c r="F31" s="122"/>
      <c r="G31" s="122"/>
      <c r="H31" s="122"/>
      <c r="J31" s="88"/>
      <c r="K31" s="88"/>
      <c r="L31" s="88"/>
      <c r="M31" s="88"/>
    </row>
    <row r="32" spans="1:382" x14ac:dyDescent="0.3">
      <c r="A32" s="54" t="s">
        <v>26</v>
      </c>
      <c r="B32" s="14" t="s">
        <v>238</v>
      </c>
      <c r="C32" s="12"/>
      <c r="D32" s="38"/>
      <c r="E32" s="8"/>
      <c r="F32" s="62"/>
      <c r="G32" s="9">
        <f>SUM(G33,)</f>
        <v>2000</v>
      </c>
      <c r="H32" s="9">
        <f>SUM(H33,)</f>
        <v>131500</v>
      </c>
      <c r="J32" s="124"/>
      <c r="K32" s="124"/>
      <c r="L32" s="124"/>
      <c r="M32" s="124"/>
    </row>
    <row r="33" spans="1:26" ht="45" customHeight="1" x14ac:dyDescent="0.3">
      <c r="A33" s="95" t="s">
        <v>27</v>
      </c>
      <c r="B33" s="15" t="s">
        <v>24</v>
      </c>
      <c r="C33" s="56"/>
      <c r="D33" s="3"/>
      <c r="E33" s="3"/>
      <c r="F33" s="69"/>
      <c r="G33" s="2">
        <f>SUM(G34:G37)</f>
        <v>2000</v>
      </c>
      <c r="H33" s="2">
        <f>SUM(H34:H37)</f>
        <v>131500</v>
      </c>
      <c r="J33" s="121"/>
      <c r="K33" s="122"/>
      <c r="L33" s="122"/>
      <c r="M33" s="123"/>
    </row>
    <row r="34" spans="1:26" ht="27" customHeight="1" x14ac:dyDescent="0.3">
      <c r="A34" s="17" t="s">
        <v>28</v>
      </c>
      <c r="B34" s="16" t="s">
        <v>154</v>
      </c>
      <c r="C34" s="51" t="s">
        <v>37</v>
      </c>
      <c r="D34" s="20"/>
      <c r="E34" s="34" t="s">
        <v>44</v>
      </c>
      <c r="F34" s="67">
        <v>2018</v>
      </c>
      <c r="G34" s="42">
        <v>0</v>
      </c>
      <c r="H34" s="42">
        <v>0</v>
      </c>
      <c r="J34" s="117"/>
      <c r="K34" s="117"/>
      <c r="L34" s="117"/>
      <c r="M34" s="117"/>
    </row>
    <row r="35" spans="1:26" ht="24" customHeight="1" x14ac:dyDescent="0.3">
      <c r="A35" s="17" t="s">
        <v>29</v>
      </c>
      <c r="B35" s="16" t="s">
        <v>155</v>
      </c>
      <c r="C35" s="28" t="s">
        <v>156</v>
      </c>
      <c r="D35" s="20"/>
      <c r="E35" s="20" t="s">
        <v>45</v>
      </c>
      <c r="F35" s="63">
        <v>2017</v>
      </c>
      <c r="G35" s="42">
        <v>0</v>
      </c>
      <c r="H35" s="42">
        <v>2500</v>
      </c>
      <c r="J35" s="117"/>
      <c r="K35" s="117"/>
      <c r="L35" s="117"/>
      <c r="M35" s="117"/>
    </row>
    <row r="36" spans="1:26" ht="24" customHeight="1" x14ac:dyDescent="0.3">
      <c r="A36" s="17" t="s">
        <v>30</v>
      </c>
      <c r="B36" s="16" t="s">
        <v>56</v>
      </c>
      <c r="C36" s="28" t="s">
        <v>131</v>
      </c>
      <c r="D36" s="20"/>
      <c r="E36" s="20" t="s">
        <v>45</v>
      </c>
      <c r="F36" s="63">
        <v>2017</v>
      </c>
      <c r="G36" s="42">
        <v>2000</v>
      </c>
      <c r="H36" s="42">
        <v>129000</v>
      </c>
      <c r="J36" s="117"/>
      <c r="K36" s="117"/>
      <c r="L36" s="117"/>
      <c r="M36" s="117"/>
    </row>
    <row r="37" spans="1:26" ht="30" customHeight="1" x14ac:dyDescent="0.3">
      <c r="A37" s="17" t="s">
        <v>49</v>
      </c>
      <c r="B37" s="16" t="s">
        <v>237</v>
      </c>
      <c r="C37" s="28" t="s">
        <v>236</v>
      </c>
      <c r="D37" s="20"/>
      <c r="E37" s="20" t="s">
        <v>45</v>
      </c>
      <c r="F37" s="63">
        <v>2018</v>
      </c>
      <c r="G37" s="31">
        <v>0</v>
      </c>
      <c r="H37" s="31">
        <v>0</v>
      </c>
      <c r="I37" s="25"/>
      <c r="J37" s="117"/>
      <c r="K37" s="117"/>
      <c r="L37" s="117"/>
      <c r="M37" s="117"/>
    </row>
    <row r="38" spans="1:26" ht="15.6" customHeight="1" x14ac:dyDescent="0.3">
      <c r="A38" s="80"/>
      <c r="B38" s="104"/>
      <c r="C38" s="106"/>
      <c r="D38" s="81"/>
      <c r="E38" s="81"/>
      <c r="F38" s="83"/>
      <c r="G38" s="82"/>
      <c r="H38" s="119"/>
      <c r="I38" s="120"/>
      <c r="J38" s="88"/>
      <c r="K38" s="88"/>
      <c r="L38" s="88"/>
      <c r="M38" s="88"/>
    </row>
    <row r="39" spans="1:26" ht="16.95" customHeight="1" collapsed="1" x14ac:dyDescent="0.3">
      <c r="A39" s="54" t="s">
        <v>31</v>
      </c>
      <c r="B39" s="14" t="s">
        <v>198</v>
      </c>
      <c r="C39" s="12"/>
      <c r="D39" s="38"/>
      <c r="E39" s="8"/>
      <c r="F39" s="62"/>
      <c r="G39" s="9">
        <f>SUM(G40)</f>
        <v>0</v>
      </c>
      <c r="H39" s="9">
        <v>0</v>
      </c>
      <c r="J39" s="124"/>
      <c r="K39" s="124"/>
      <c r="L39" s="124"/>
      <c r="M39" s="124"/>
    </row>
    <row r="40" spans="1:26" s="24" customFormat="1" ht="34.950000000000003" customHeight="1" x14ac:dyDescent="0.3">
      <c r="A40" s="2" t="s">
        <v>32</v>
      </c>
      <c r="B40" s="22" t="s">
        <v>35</v>
      </c>
      <c r="C40" s="23"/>
      <c r="D40" s="39"/>
      <c r="E40" s="4"/>
      <c r="F40" s="65"/>
      <c r="G40" s="2">
        <f>SUM(G41:G44)</f>
        <v>0</v>
      </c>
      <c r="H40" s="2">
        <f>SUM(H41:H44)</f>
        <v>142000</v>
      </c>
      <c r="J40" s="121"/>
      <c r="K40" s="122"/>
      <c r="L40" s="122"/>
      <c r="M40" s="123"/>
      <c r="N40" s="60"/>
      <c r="O40" s="60"/>
      <c r="P40" s="60"/>
      <c r="Q40" s="60"/>
      <c r="R40" s="60"/>
      <c r="S40" s="60"/>
      <c r="T40" s="60"/>
      <c r="U40" s="60"/>
      <c r="V40" s="60"/>
      <c r="W40" s="60"/>
      <c r="X40" s="60"/>
      <c r="Y40" s="60"/>
      <c r="Z40" s="60"/>
    </row>
    <row r="41" spans="1:26" ht="39.75" customHeight="1" x14ac:dyDescent="0.3">
      <c r="A41" s="17" t="s">
        <v>34</v>
      </c>
      <c r="B41" s="16" t="s">
        <v>159</v>
      </c>
      <c r="C41" s="28" t="s">
        <v>204</v>
      </c>
      <c r="D41" s="20" t="s">
        <v>140</v>
      </c>
      <c r="E41" s="20" t="s">
        <v>160</v>
      </c>
      <c r="F41" s="68"/>
      <c r="G41" s="42">
        <v>0</v>
      </c>
      <c r="H41" s="42">
        <v>42000</v>
      </c>
      <c r="I41" s="45"/>
      <c r="J41" s="117"/>
      <c r="K41" s="117"/>
      <c r="L41" s="117"/>
      <c r="M41" s="117"/>
    </row>
    <row r="42" spans="1:26" ht="24" customHeight="1" collapsed="1" x14ac:dyDescent="0.3">
      <c r="A42" s="17" t="s">
        <v>174</v>
      </c>
      <c r="B42" s="16" t="s">
        <v>161</v>
      </c>
      <c r="C42" s="28" t="s">
        <v>162</v>
      </c>
      <c r="D42" s="20" t="s">
        <v>111</v>
      </c>
      <c r="E42" s="20" t="s">
        <v>45</v>
      </c>
      <c r="F42" s="68"/>
      <c r="G42" s="31">
        <v>0</v>
      </c>
      <c r="H42" s="31">
        <v>0</v>
      </c>
      <c r="J42" s="117"/>
      <c r="K42" s="117"/>
      <c r="L42" s="117"/>
      <c r="M42" s="117"/>
    </row>
    <row r="43" spans="1:26" ht="15" customHeight="1" x14ac:dyDescent="0.3">
      <c r="A43" s="17" t="s">
        <v>175</v>
      </c>
      <c r="B43" s="16" t="s">
        <v>231</v>
      </c>
      <c r="C43" s="29" t="s">
        <v>104</v>
      </c>
      <c r="D43" s="20"/>
      <c r="E43" s="20" t="s">
        <v>72</v>
      </c>
      <c r="F43" s="68"/>
      <c r="G43" s="31">
        <v>0</v>
      </c>
      <c r="H43" s="31">
        <v>100000</v>
      </c>
      <c r="J43" s="117"/>
      <c r="K43" s="117"/>
      <c r="L43" s="117"/>
      <c r="M43" s="117"/>
      <c r="Q43" s="24"/>
      <c r="R43" s="24"/>
      <c r="S43" s="24"/>
      <c r="T43" s="24"/>
      <c r="U43" s="24"/>
      <c r="V43" s="24"/>
    </row>
    <row r="44" spans="1:26" ht="33.75" customHeight="1" collapsed="1" x14ac:dyDescent="0.3">
      <c r="A44" s="17" t="s">
        <v>176</v>
      </c>
      <c r="B44" s="16" t="s">
        <v>73</v>
      </c>
      <c r="C44" s="28" t="s">
        <v>132</v>
      </c>
      <c r="D44" s="40"/>
      <c r="E44" s="36" t="s">
        <v>44</v>
      </c>
      <c r="F44" s="70"/>
      <c r="G44" s="31">
        <v>0</v>
      </c>
      <c r="H44" s="31">
        <v>0</v>
      </c>
      <c r="J44" s="117"/>
      <c r="K44" s="117"/>
      <c r="L44" s="117"/>
      <c r="M44" s="117"/>
      <c r="N44" s="24"/>
      <c r="O44" s="24"/>
      <c r="P44" s="24"/>
    </row>
    <row r="45" spans="1:26" x14ac:dyDescent="0.3">
      <c r="A45" s="130"/>
      <c r="B45" s="131"/>
      <c r="C45" s="131"/>
      <c r="D45" s="131"/>
      <c r="E45" s="131"/>
      <c r="F45" s="131"/>
      <c r="G45" s="131"/>
      <c r="H45" s="131"/>
      <c r="J45" s="88"/>
      <c r="K45" s="88"/>
      <c r="L45" s="88"/>
      <c r="M45" s="88"/>
    </row>
    <row r="46" spans="1:26" x14ac:dyDescent="0.3">
      <c r="A46" s="54" t="s">
        <v>180</v>
      </c>
      <c r="B46" s="14" t="s">
        <v>252</v>
      </c>
      <c r="C46" s="12"/>
      <c r="D46" s="38"/>
      <c r="E46" s="8"/>
      <c r="F46" s="62"/>
      <c r="G46" s="9">
        <f>SUM(G47,G50)</f>
        <v>0</v>
      </c>
      <c r="H46" s="9">
        <f>SUM(H47,H50)</f>
        <v>0</v>
      </c>
      <c r="J46" s="124"/>
      <c r="K46" s="124"/>
      <c r="L46" s="124"/>
      <c r="M46" s="124"/>
    </row>
    <row r="47" spans="1:26" ht="38.700000000000003" customHeight="1" x14ac:dyDescent="0.3">
      <c r="A47" s="2" t="s">
        <v>181</v>
      </c>
      <c r="B47" s="22" t="s">
        <v>250</v>
      </c>
      <c r="C47" s="21"/>
      <c r="D47" s="39"/>
      <c r="E47" s="4"/>
      <c r="F47" s="71"/>
      <c r="G47" s="2">
        <f>SUM(G48:G49)</f>
        <v>0</v>
      </c>
      <c r="H47" s="2">
        <f>SUM(H48:H49)</f>
        <v>0</v>
      </c>
      <c r="J47" s="121"/>
      <c r="K47" s="122"/>
      <c r="L47" s="122"/>
      <c r="M47" s="123"/>
    </row>
    <row r="48" spans="1:26" ht="70.2" customHeight="1" x14ac:dyDescent="0.3">
      <c r="A48" s="17" t="s">
        <v>182</v>
      </c>
      <c r="B48" s="16" t="s">
        <v>206</v>
      </c>
      <c r="C48" s="28" t="s">
        <v>128</v>
      </c>
      <c r="D48" s="20"/>
      <c r="E48" s="36" t="s">
        <v>225</v>
      </c>
      <c r="F48" s="68"/>
      <c r="G48" s="31">
        <v>0</v>
      </c>
      <c r="H48" s="31">
        <v>0</v>
      </c>
      <c r="J48" s="117"/>
      <c r="K48" s="117"/>
      <c r="L48" s="117"/>
      <c r="M48" s="117"/>
    </row>
    <row r="49" spans="1:13" ht="34.35" customHeight="1" x14ac:dyDescent="0.3">
      <c r="A49" s="17" t="s">
        <v>183</v>
      </c>
      <c r="B49" s="16" t="s">
        <v>207</v>
      </c>
      <c r="C49" s="28" t="s">
        <v>218</v>
      </c>
      <c r="D49" s="20"/>
      <c r="E49" s="36" t="s">
        <v>225</v>
      </c>
      <c r="F49" s="68"/>
      <c r="G49" s="31">
        <v>0</v>
      </c>
      <c r="H49" s="31">
        <v>0</v>
      </c>
      <c r="J49" s="117"/>
      <c r="K49" s="117"/>
      <c r="L49" s="117"/>
      <c r="M49" s="117"/>
    </row>
    <row r="50" spans="1:13" ht="66.75" customHeight="1" x14ac:dyDescent="0.3">
      <c r="A50" s="2" t="s">
        <v>184</v>
      </c>
      <c r="B50" s="22" t="s">
        <v>205</v>
      </c>
      <c r="C50" s="21"/>
      <c r="D50" s="39"/>
      <c r="E50" s="4"/>
      <c r="F50" s="71"/>
      <c r="G50" s="2">
        <f>SUM(G51)</f>
        <v>0</v>
      </c>
      <c r="H50" s="2">
        <f>SUM(H51)</f>
        <v>0</v>
      </c>
      <c r="J50" s="117"/>
      <c r="K50" s="117"/>
      <c r="L50" s="117"/>
      <c r="M50" s="117"/>
    </row>
    <row r="51" spans="1:13" ht="111.75" customHeight="1" x14ac:dyDescent="0.3">
      <c r="A51" s="17" t="s">
        <v>209</v>
      </c>
      <c r="B51" s="16" t="s">
        <v>251</v>
      </c>
      <c r="C51" s="28" t="s">
        <v>219</v>
      </c>
      <c r="D51" s="20"/>
      <c r="E51" s="36" t="s">
        <v>221</v>
      </c>
      <c r="F51" s="68"/>
      <c r="G51" s="31">
        <v>0</v>
      </c>
      <c r="H51" s="31">
        <v>0</v>
      </c>
      <c r="J51" s="117"/>
      <c r="K51" s="117"/>
      <c r="L51" s="117"/>
      <c r="M51" s="117"/>
    </row>
    <row r="52" spans="1:13" x14ac:dyDescent="0.3">
      <c r="A52" s="17" t="s">
        <v>120</v>
      </c>
      <c r="B52" s="16"/>
      <c r="C52" s="11"/>
      <c r="D52" s="20"/>
      <c r="E52" s="33"/>
      <c r="F52" s="68"/>
      <c r="G52" s="44">
        <f>SUM(G2,G8,G22,G32,G46,G39)</f>
        <v>58281</v>
      </c>
      <c r="H52" s="44">
        <f>SUM(H2,H8,H22,H32,H39,H46)</f>
        <v>1080020</v>
      </c>
      <c r="J52" s="88"/>
      <c r="K52" s="88"/>
      <c r="L52" s="88"/>
      <c r="M52" s="88"/>
    </row>
    <row r="53" spans="1:13" x14ac:dyDescent="0.3">
      <c r="A53" s="73"/>
      <c r="B53" s="107" t="s">
        <v>253</v>
      </c>
      <c r="C53" s="105"/>
      <c r="D53" s="60"/>
      <c r="E53" s="60"/>
      <c r="F53" s="60"/>
    </row>
    <row r="54" spans="1:13" x14ac:dyDescent="0.3">
      <c r="A54" s="74"/>
      <c r="B54" s="105" t="s">
        <v>243</v>
      </c>
      <c r="C54" s="105"/>
      <c r="D54" s="60"/>
      <c r="E54" s="60"/>
      <c r="F54" s="60"/>
    </row>
    <row r="55" spans="1:13" x14ac:dyDescent="0.3">
      <c r="C55" s="97"/>
    </row>
  </sheetData>
  <mergeCells count="22">
    <mergeCell ref="J23:M23"/>
    <mergeCell ref="J2:M2"/>
    <mergeCell ref="J3:M3"/>
    <mergeCell ref="A7:H7"/>
    <mergeCell ref="J7:M7"/>
    <mergeCell ref="J8:M8"/>
    <mergeCell ref="J9:M9"/>
    <mergeCell ref="J13:M13"/>
    <mergeCell ref="J19:M19"/>
    <mergeCell ref="A21:H21"/>
    <mergeCell ref="J21:M21"/>
    <mergeCell ref="J22:M22"/>
    <mergeCell ref="J40:M40"/>
    <mergeCell ref="A45:H45"/>
    <mergeCell ref="J46:M46"/>
    <mergeCell ref="J47:M47"/>
    <mergeCell ref="J25:M25"/>
    <mergeCell ref="J29:M29"/>
    <mergeCell ref="A31:H31"/>
    <mergeCell ref="J32:M32"/>
    <mergeCell ref="J33:M33"/>
    <mergeCell ref="J39:M3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R31"/>
  <sheetViews>
    <sheetView zoomScale="90" zoomScaleNormal="90" workbookViewId="0">
      <pane ySplit="1" topLeftCell="A24" activePane="bottomLeft" state="frozen"/>
      <selection pane="bottomLeft" activeCell="B33" sqref="B33"/>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382"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382" x14ac:dyDescent="0.3">
      <c r="A2" s="7" t="s">
        <v>6</v>
      </c>
      <c r="B2" s="14" t="s">
        <v>196</v>
      </c>
      <c r="C2" s="12"/>
      <c r="D2" s="37"/>
      <c r="E2" s="12"/>
      <c r="F2" s="62"/>
      <c r="G2" s="9">
        <f>SUM(G3,)</f>
        <v>0</v>
      </c>
      <c r="H2" s="9">
        <f t="shared" ref="H2" si="0">SUM(H3,)</f>
        <v>246824</v>
      </c>
      <c r="J2" s="133"/>
      <c r="K2" s="133"/>
      <c r="L2" s="133"/>
      <c r="M2" s="133"/>
    </row>
    <row r="3" spans="1:382" ht="66.599999999999994" customHeight="1" x14ac:dyDescent="0.3">
      <c r="A3" s="48" t="s">
        <v>7</v>
      </c>
      <c r="B3" s="15" t="s">
        <v>247</v>
      </c>
      <c r="C3" s="49"/>
      <c r="D3" s="3"/>
      <c r="E3" s="3"/>
      <c r="F3" s="65"/>
      <c r="G3" s="2">
        <f>SUM(G4:G4)</f>
        <v>0</v>
      </c>
      <c r="H3" s="2">
        <f>SUM(H4:H4)</f>
        <v>246824</v>
      </c>
      <c r="J3" s="133"/>
      <c r="K3" s="133"/>
      <c r="L3" s="133"/>
      <c r="M3" s="133"/>
    </row>
    <row r="4" spans="1:382" ht="37.5" customHeight="1" x14ac:dyDescent="0.3">
      <c r="A4" s="17" t="s">
        <v>63</v>
      </c>
      <c r="B4" s="16" t="s">
        <v>220</v>
      </c>
      <c r="C4" s="47" t="s">
        <v>116</v>
      </c>
      <c r="D4" s="20" t="s">
        <v>108</v>
      </c>
      <c r="E4" s="34" t="s">
        <v>94</v>
      </c>
      <c r="F4" s="67">
        <v>2018</v>
      </c>
      <c r="G4" s="103">
        <v>0</v>
      </c>
      <c r="H4" s="103">
        <f>212824+34000</f>
        <v>246824</v>
      </c>
      <c r="I4" s="86"/>
      <c r="J4" s="114"/>
      <c r="K4" s="114"/>
      <c r="L4" s="114"/>
      <c r="M4" s="114"/>
      <c r="N4" s="84"/>
      <c r="O4" s="84"/>
      <c r="P4" s="84"/>
      <c r="Q4" s="84"/>
      <c r="R4" s="84"/>
    </row>
    <row r="5" spans="1:382" x14ac:dyDescent="0.3">
      <c r="A5" s="132"/>
      <c r="B5" s="132"/>
      <c r="C5" s="132"/>
      <c r="D5" s="132"/>
      <c r="E5" s="132"/>
      <c r="F5" s="132"/>
      <c r="G5" s="132"/>
      <c r="H5" s="132"/>
      <c r="I5" s="113"/>
      <c r="J5" s="134"/>
      <c r="K5" s="134"/>
      <c r="L5" s="134"/>
      <c r="M5" s="134"/>
      <c r="N5" s="86"/>
      <c r="O5" s="84"/>
      <c r="P5" s="84"/>
      <c r="Q5" s="84"/>
      <c r="R5" s="84"/>
    </row>
    <row r="6" spans="1:382" x14ac:dyDescent="0.3">
      <c r="A6" s="7" t="s">
        <v>143</v>
      </c>
      <c r="B6" s="14" t="s">
        <v>245</v>
      </c>
      <c r="C6" s="54"/>
      <c r="D6" s="7"/>
      <c r="E6" s="7"/>
      <c r="F6" s="7"/>
      <c r="G6" s="9">
        <f>SUM(G7,G11,G17)</f>
        <v>0</v>
      </c>
      <c r="H6" s="9">
        <f>SUM(H7,H9)</f>
        <v>41000</v>
      </c>
      <c r="I6" s="88"/>
      <c r="J6" s="124"/>
      <c r="K6" s="124"/>
      <c r="L6" s="124"/>
      <c r="M6" s="124"/>
      <c r="N6" s="88"/>
      <c r="O6" s="88"/>
      <c r="P6" s="88"/>
      <c r="Q6" s="88"/>
      <c r="R6" s="88"/>
    </row>
    <row r="7" spans="1:382" s="79" customFormat="1" ht="45.6" customHeight="1" x14ac:dyDescent="0.3">
      <c r="A7" s="94" t="s">
        <v>165</v>
      </c>
      <c r="B7" s="15" t="s">
        <v>164</v>
      </c>
      <c r="C7" s="15"/>
      <c r="D7" s="15"/>
      <c r="E7" s="15"/>
      <c r="F7" s="15"/>
      <c r="G7" s="96">
        <f>SUM(G8:G8)</f>
        <v>0</v>
      </c>
      <c r="H7" s="15">
        <f>SUM(H8:H8)</f>
        <v>15000</v>
      </c>
      <c r="I7" s="87"/>
      <c r="J7" s="133"/>
      <c r="K7" s="133"/>
      <c r="L7" s="133"/>
      <c r="M7" s="133"/>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c r="JW7" s="85"/>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5"/>
      <c r="LP7" s="85"/>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c r="NE7" s="85"/>
      <c r="NF7" s="85"/>
      <c r="NG7" s="85"/>
      <c r="NH7" s="85"/>
      <c r="NI7" s="85"/>
      <c r="NJ7" s="85"/>
      <c r="NK7" s="85"/>
      <c r="NL7" s="85"/>
      <c r="NM7" s="85"/>
      <c r="NN7" s="85"/>
      <c r="NO7" s="85"/>
      <c r="NP7" s="85"/>
      <c r="NQ7" s="85"/>
      <c r="NR7" s="85"/>
    </row>
    <row r="8" spans="1:382" s="79" customFormat="1" ht="42" x14ac:dyDescent="0.3">
      <c r="A8" s="17" t="s">
        <v>61</v>
      </c>
      <c r="B8" s="16" t="s">
        <v>101</v>
      </c>
      <c r="C8" s="28" t="s">
        <v>203</v>
      </c>
      <c r="D8" s="20"/>
      <c r="E8" s="20" t="s">
        <v>55</v>
      </c>
      <c r="F8" s="63" t="s">
        <v>83</v>
      </c>
      <c r="G8" s="31">
        <v>0</v>
      </c>
      <c r="H8" s="31">
        <v>15000</v>
      </c>
      <c r="I8" s="77"/>
      <c r="J8" s="116"/>
      <c r="K8" s="116"/>
      <c r="L8" s="116"/>
      <c r="M8" s="116"/>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5"/>
      <c r="LP8" s="85"/>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5"/>
      <c r="NI8" s="85"/>
      <c r="NJ8" s="85"/>
      <c r="NK8" s="85"/>
      <c r="NL8" s="85"/>
      <c r="NM8" s="85"/>
      <c r="NN8" s="85"/>
      <c r="NO8" s="85"/>
      <c r="NP8" s="85"/>
      <c r="NQ8" s="85"/>
      <c r="NR8" s="85"/>
    </row>
    <row r="9" spans="1:382" ht="33" customHeight="1" x14ac:dyDescent="0.3">
      <c r="A9" s="2" t="s">
        <v>12</v>
      </c>
      <c r="B9" s="22" t="s">
        <v>189</v>
      </c>
      <c r="C9" s="78"/>
      <c r="D9" s="39"/>
      <c r="E9" s="4"/>
      <c r="F9" s="65"/>
      <c r="G9" s="2">
        <f>SUM(G10:G10)</f>
        <v>0</v>
      </c>
      <c r="H9" s="2">
        <f>SUM(H10:H10)</f>
        <v>26000</v>
      </c>
      <c r="I9" s="86"/>
      <c r="J9" s="139"/>
      <c r="K9" s="140"/>
      <c r="L9" s="140"/>
      <c r="M9" s="141"/>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4"/>
      <c r="JW9" s="84"/>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4"/>
      <c r="LP9" s="84"/>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4"/>
      <c r="NI9" s="84"/>
      <c r="NJ9" s="84"/>
      <c r="NK9" s="84"/>
      <c r="NL9" s="84"/>
      <c r="NM9" s="84"/>
      <c r="NN9" s="84"/>
      <c r="NO9" s="84"/>
      <c r="NP9" s="84"/>
      <c r="NQ9" s="84"/>
      <c r="NR9" s="84"/>
    </row>
    <row r="10" spans="1:382" ht="106.95" customHeight="1" x14ac:dyDescent="0.3">
      <c r="A10" s="17" t="s">
        <v>19</v>
      </c>
      <c r="B10" s="16" t="s">
        <v>138</v>
      </c>
      <c r="C10" s="51" t="s">
        <v>145</v>
      </c>
      <c r="D10" s="19" t="s">
        <v>111</v>
      </c>
      <c r="E10" s="19" t="s">
        <v>146</v>
      </c>
      <c r="F10" s="64" t="s">
        <v>149</v>
      </c>
      <c r="G10" s="100">
        <v>0</v>
      </c>
      <c r="H10" s="101">
        <v>26000</v>
      </c>
      <c r="I10" s="113"/>
      <c r="J10" s="117"/>
      <c r="K10" s="117"/>
      <c r="L10" s="117"/>
      <c r="M10" s="117"/>
    </row>
    <row r="11" spans="1:382" ht="13.95" customHeight="1" x14ac:dyDescent="0.3">
      <c r="A11" s="129"/>
      <c r="B11" s="129"/>
      <c r="C11" s="129"/>
      <c r="D11" s="129"/>
      <c r="E11" s="129"/>
      <c r="F11" s="129"/>
      <c r="G11" s="129"/>
      <c r="H11" s="129"/>
      <c r="J11" s="125"/>
      <c r="K11" s="125"/>
      <c r="L11" s="125"/>
      <c r="M11" s="125"/>
    </row>
    <row r="12" spans="1:382" ht="19.95" customHeight="1" x14ac:dyDescent="0.3">
      <c r="A12" s="54" t="s">
        <v>13</v>
      </c>
      <c r="B12" s="14" t="s">
        <v>197</v>
      </c>
      <c r="C12" s="12"/>
      <c r="D12" s="38"/>
      <c r="E12" s="8"/>
      <c r="F12" s="62"/>
      <c r="G12" s="9">
        <f>SUM(G13,G23,)</f>
        <v>498000</v>
      </c>
      <c r="H12" s="9">
        <f>SUM(H13,H23)</f>
        <v>1239000</v>
      </c>
      <c r="J12" s="135"/>
      <c r="K12" s="135"/>
      <c r="L12" s="135"/>
      <c r="M12" s="135"/>
    </row>
    <row r="13" spans="1:382" ht="49.35" customHeight="1" x14ac:dyDescent="0.3">
      <c r="A13" s="55" t="s">
        <v>14</v>
      </c>
      <c r="B13" s="56" t="s">
        <v>59</v>
      </c>
      <c r="C13" s="15"/>
      <c r="D13" s="13"/>
      <c r="E13" s="13"/>
      <c r="F13" s="65"/>
      <c r="G13" s="43">
        <f>SUM(G14:G22)</f>
        <v>482000</v>
      </c>
      <c r="H13" s="43">
        <f>SUM(H14:H22)</f>
        <v>494000</v>
      </c>
      <c r="J13" s="126"/>
      <c r="K13" s="127"/>
      <c r="L13" s="127"/>
      <c r="M13" s="128"/>
    </row>
    <row r="14" spans="1:382" ht="58.2" customHeight="1" x14ac:dyDescent="0.3">
      <c r="A14" s="17" t="s">
        <v>20</v>
      </c>
      <c r="B14" s="16" t="s">
        <v>48</v>
      </c>
      <c r="C14" s="47" t="s">
        <v>84</v>
      </c>
      <c r="D14" s="20" t="s">
        <v>111</v>
      </c>
      <c r="E14" s="34" t="s">
        <v>41</v>
      </c>
      <c r="F14" s="67" t="s">
        <v>83</v>
      </c>
      <c r="G14" s="59">
        <v>370000</v>
      </c>
      <c r="H14" s="59">
        <v>380000</v>
      </c>
      <c r="J14" s="117"/>
      <c r="K14" s="117"/>
      <c r="L14" s="117"/>
      <c r="M14" s="117"/>
    </row>
    <row r="15" spans="1:382" ht="23.7" customHeight="1" x14ac:dyDescent="0.3">
      <c r="A15" s="17" t="s">
        <v>21</v>
      </c>
      <c r="B15" s="16" t="s">
        <v>148</v>
      </c>
      <c r="C15" s="47" t="s">
        <v>82</v>
      </c>
      <c r="D15" s="20" t="s">
        <v>111</v>
      </c>
      <c r="E15" s="34" t="s">
        <v>41</v>
      </c>
      <c r="F15" s="67" t="s">
        <v>83</v>
      </c>
      <c r="G15" s="59">
        <v>9000</v>
      </c>
      <c r="H15" s="59">
        <v>9000</v>
      </c>
      <c r="J15" s="117"/>
      <c r="K15" s="117"/>
      <c r="L15" s="117"/>
      <c r="M15" s="117"/>
    </row>
    <row r="16" spans="1:382" ht="33.6" customHeight="1" x14ac:dyDescent="0.3">
      <c r="A16" s="17" t="s">
        <v>22</v>
      </c>
      <c r="B16" s="16" t="s">
        <v>57</v>
      </c>
      <c r="C16" s="47" t="s">
        <v>85</v>
      </c>
      <c r="D16" s="20" t="s">
        <v>111</v>
      </c>
      <c r="E16" s="34" t="s">
        <v>41</v>
      </c>
      <c r="F16" s="67">
        <v>2006</v>
      </c>
      <c r="G16" s="59">
        <v>60000</v>
      </c>
      <c r="H16" s="59">
        <v>60000</v>
      </c>
      <c r="J16" s="117"/>
      <c r="K16" s="117"/>
      <c r="L16" s="117"/>
      <c r="M16" s="117"/>
    </row>
    <row r="17" spans="1:14" ht="35.700000000000003" customHeight="1" collapsed="1" x14ac:dyDescent="0.3">
      <c r="A17" s="17" t="s">
        <v>23</v>
      </c>
      <c r="B17" s="16" t="s">
        <v>86</v>
      </c>
      <c r="C17" s="47" t="s">
        <v>87</v>
      </c>
      <c r="D17" s="20"/>
      <c r="E17" s="34" t="s">
        <v>41</v>
      </c>
      <c r="F17" s="67">
        <v>2019</v>
      </c>
      <c r="G17" s="30">
        <v>0</v>
      </c>
      <c r="H17" s="30">
        <v>2000</v>
      </c>
      <c r="J17" s="117"/>
      <c r="K17" s="117"/>
      <c r="L17" s="117"/>
      <c r="M17" s="117"/>
    </row>
    <row r="18" spans="1:14" ht="34.5" customHeight="1" x14ac:dyDescent="0.3">
      <c r="A18" s="17" t="s">
        <v>50</v>
      </c>
      <c r="B18" s="16" t="s">
        <v>88</v>
      </c>
      <c r="C18" s="47" t="s">
        <v>89</v>
      </c>
      <c r="D18" s="20" t="s">
        <v>111</v>
      </c>
      <c r="E18" s="34" t="s">
        <v>41</v>
      </c>
      <c r="F18" s="67">
        <v>2016</v>
      </c>
      <c r="G18" s="30">
        <v>4000</v>
      </c>
      <c r="H18" s="30">
        <v>4000</v>
      </c>
      <c r="J18" s="117"/>
      <c r="K18" s="117"/>
      <c r="L18" s="117"/>
      <c r="M18" s="117"/>
    </row>
    <row r="19" spans="1:14" ht="57" customHeight="1" x14ac:dyDescent="0.3">
      <c r="A19" s="17" t="s">
        <v>51</v>
      </c>
      <c r="B19" s="16" t="s">
        <v>67</v>
      </c>
      <c r="C19" s="47" t="s">
        <v>90</v>
      </c>
      <c r="D19" s="20" t="s">
        <v>107</v>
      </c>
      <c r="E19" s="34" t="s">
        <v>91</v>
      </c>
      <c r="F19" s="67">
        <v>2019</v>
      </c>
      <c r="G19" s="59">
        <v>0</v>
      </c>
      <c r="H19" s="59">
        <v>0</v>
      </c>
      <c r="J19" s="117"/>
      <c r="K19" s="117"/>
      <c r="L19" s="117"/>
      <c r="M19" s="117"/>
    </row>
    <row r="20" spans="1:14" ht="23.7" customHeight="1" x14ac:dyDescent="0.3">
      <c r="A20" s="17" t="s">
        <v>52</v>
      </c>
      <c r="B20" s="16" t="s">
        <v>58</v>
      </c>
      <c r="C20" s="47" t="s">
        <v>92</v>
      </c>
      <c r="D20" s="20" t="s">
        <v>111</v>
      </c>
      <c r="E20" s="34" t="s">
        <v>94</v>
      </c>
      <c r="F20" s="67" t="s">
        <v>83</v>
      </c>
      <c r="G20" s="59">
        <v>5000</v>
      </c>
      <c r="H20" s="59">
        <v>5000</v>
      </c>
      <c r="J20" s="117"/>
      <c r="K20" s="117"/>
      <c r="L20" s="117"/>
      <c r="M20" s="117"/>
    </row>
    <row r="21" spans="1:14" ht="55.95" customHeight="1" x14ac:dyDescent="0.3">
      <c r="A21" s="17" t="s">
        <v>53</v>
      </c>
      <c r="B21" s="16" t="s">
        <v>68</v>
      </c>
      <c r="C21" s="47" t="s">
        <v>93</v>
      </c>
      <c r="D21" s="20"/>
      <c r="E21" s="34" t="s">
        <v>41</v>
      </c>
      <c r="F21" s="67">
        <v>2021</v>
      </c>
      <c r="G21" s="30">
        <v>0</v>
      </c>
      <c r="H21" s="30">
        <v>0</v>
      </c>
      <c r="J21" s="117"/>
      <c r="K21" s="117"/>
      <c r="L21" s="117"/>
      <c r="M21" s="117"/>
    </row>
    <row r="22" spans="1:14" ht="25.95" customHeight="1" x14ac:dyDescent="0.3">
      <c r="A22" s="17" t="s">
        <v>54</v>
      </c>
      <c r="B22" s="16" t="s">
        <v>95</v>
      </c>
      <c r="C22" s="47" t="s">
        <v>96</v>
      </c>
      <c r="D22" s="20" t="s">
        <v>109</v>
      </c>
      <c r="E22" s="34" t="s">
        <v>122</v>
      </c>
      <c r="F22" s="67" t="s">
        <v>83</v>
      </c>
      <c r="G22" s="59">
        <v>34000</v>
      </c>
      <c r="H22" s="59">
        <v>34000</v>
      </c>
      <c r="J22" s="117"/>
      <c r="K22" s="117"/>
      <c r="L22" s="117"/>
      <c r="M22" s="117"/>
    </row>
    <row r="23" spans="1:14" ht="82.35" customHeight="1" x14ac:dyDescent="0.3">
      <c r="A23" s="57" t="s">
        <v>166</v>
      </c>
      <c r="B23" s="15" t="s">
        <v>248</v>
      </c>
      <c r="C23" s="58"/>
      <c r="D23" s="3"/>
      <c r="E23" s="3"/>
      <c r="F23" s="65"/>
      <c r="G23" s="2">
        <f>SUM(G24:G27)</f>
        <v>16000</v>
      </c>
      <c r="H23" s="2">
        <f>SUM(H24:H27)</f>
        <v>745000</v>
      </c>
      <c r="J23" s="121"/>
      <c r="K23" s="122"/>
      <c r="L23" s="122"/>
      <c r="M23" s="123"/>
    </row>
    <row r="24" spans="1:14" ht="42" customHeight="1" x14ac:dyDescent="0.3">
      <c r="A24" s="17" t="s">
        <v>25</v>
      </c>
      <c r="B24" s="16" t="s">
        <v>233</v>
      </c>
      <c r="C24" s="47" t="s">
        <v>232</v>
      </c>
      <c r="D24" s="20" t="s">
        <v>107</v>
      </c>
      <c r="E24" s="34" t="s">
        <v>191</v>
      </c>
      <c r="F24" s="67">
        <v>2019</v>
      </c>
      <c r="G24" s="30">
        <v>0</v>
      </c>
      <c r="H24" s="30">
        <v>10000</v>
      </c>
      <c r="J24" s="117"/>
      <c r="K24" s="117"/>
      <c r="L24" s="117"/>
      <c r="M24" s="117"/>
    </row>
    <row r="25" spans="1:14" ht="125.25" customHeight="1" x14ac:dyDescent="0.3">
      <c r="A25" s="17" t="s">
        <v>79</v>
      </c>
      <c r="B25" s="16" t="s">
        <v>150</v>
      </c>
      <c r="C25" s="47" t="s">
        <v>234</v>
      </c>
      <c r="D25" s="20" t="s">
        <v>107</v>
      </c>
      <c r="E25" s="34" t="s">
        <v>192</v>
      </c>
      <c r="F25" s="67">
        <v>2019</v>
      </c>
      <c r="G25" s="59">
        <v>8000</v>
      </c>
      <c r="H25" s="59">
        <v>300000</v>
      </c>
      <c r="J25" s="117"/>
      <c r="K25" s="117"/>
      <c r="L25" s="117"/>
      <c r="M25" s="117"/>
    </row>
    <row r="26" spans="1:14" ht="23.7" customHeight="1" x14ac:dyDescent="0.3">
      <c r="A26" s="17" t="s">
        <v>168</v>
      </c>
      <c r="B26" s="16" t="s">
        <v>124</v>
      </c>
      <c r="C26" s="47" t="s">
        <v>99</v>
      </c>
      <c r="D26" s="20" t="s">
        <v>107</v>
      </c>
      <c r="E26" s="34" t="s">
        <v>98</v>
      </c>
      <c r="F26" s="67">
        <v>2019</v>
      </c>
      <c r="G26" s="30">
        <v>0</v>
      </c>
      <c r="H26" s="30">
        <v>10000</v>
      </c>
      <c r="J26" s="117"/>
      <c r="K26" s="117"/>
      <c r="L26" s="117"/>
      <c r="M26" s="117"/>
    </row>
    <row r="27" spans="1:14" ht="52.2" x14ac:dyDescent="0.3">
      <c r="A27" s="17" t="s">
        <v>169</v>
      </c>
      <c r="B27" s="16" t="s">
        <v>151</v>
      </c>
      <c r="C27" s="47" t="s">
        <v>100</v>
      </c>
      <c r="D27" s="20" t="s">
        <v>107</v>
      </c>
      <c r="E27" s="34" t="s">
        <v>105</v>
      </c>
      <c r="F27" s="67">
        <v>2019</v>
      </c>
      <c r="G27" s="59">
        <v>8000</v>
      </c>
      <c r="H27" s="59">
        <v>425000</v>
      </c>
      <c r="I27" s="113"/>
      <c r="J27" s="117"/>
      <c r="K27" s="117"/>
      <c r="L27" s="117"/>
      <c r="M27" s="117"/>
      <c r="N27" s="86"/>
    </row>
    <row r="28" spans="1:14" x14ac:dyDescent="0.3">
      <c r="A28" s="17" t="s">
        <v>120</v>
      </c>
      <c r="B28" s="16"/>
      <c r="C28" s="11"/>
      <c r="D28" s="20"/>
      <c r="E28" s="33"/>
      <c r="F28" s="68"/>
      <c r="G28" s="44">
        <f>SUM(G2,G6,G12)</f>
        <v>498000</v>
      </c>
      <c r="H28" s="44">
        <f>SUM(H2,H6,H12)</f>
        <v>1526824</v>
      </c>
    </row>
    <row r="29" spans="1:14" x14ac:dyDescent="0.3">
      <c r="A29" s="73"/>
      <c r="B29" s="107" t="s">
        <v>253</v>
      </c>
      <c r="C29" s="105"/>
      <c r="D29" s="60"/>
      <c r="E29" s="60"/>
      <c r="F29" s="60"/>
    </row>
    <row r="30" spans="1:14" x14ac:dyDescent="0.3">
      <c r="A30" s="74"/>
      <c r="B30" s="105" t="s">
        <v>243</v>
      </c>
      <c r="C30" s="105"/>
      <c r="D30" s="60"/>
      <c r="E30" s="60"/>
      <c r="F30" s="60"/>
    </row>
    <row r="31" spans="1:14" x14ac:dyDescent="0.3">
      <c r="C31" s="97"/>
    </row>
  </sheetData>
  <mergeCells count="12">
    <mergeCell ref="J2:M2"/>
    <mergeCell ref="J3:M3"/>
    <mergeCell ref="A5:H5"/>
    <mergeCell ref="J5:M5"/>
    <mergeCell ref="J6:M6"/>
    <mergeCell ref="J23:M23"/>
    <mergeCell ref="J7:M7"/>
    <mergeCell ref="J9:M9"/>
    <mergeCell ref="A11:H11"/>
    <mergeCell ref="J11:M11"/>
    <mergeCell ref="J12:M12"/>
    <mergeCell ref="J13:M13"/>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zoomScale="102" zoomScaleNormal="102" workbookViewId="0">
      <pane ySplit="1" topLeftCell="A2" activePane="bottomLeft" state="frozen"/>
      <selection pane="bottomLeft" activeCell="A9" sqref="A9:XFD9"/>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26"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26" x14ac:dyDescent="0.3">
      <c r="A2" s="7" t="s">
        <v>6</v>
      </c>
      <c r="B2" s="14" t="s">
        <v>196</v>
      </c>
      <c r="C2" s="12"/>
      <c r="D2" s="37"/>
      <c r="E2" s="12"/>
      <c r="F2" s="62"/>
      <c r="G2" s="9">
        <f>SUM(G3,)</f>
        <v>0</v>
      </c>
      <c r="H2" s="9">
        <f t="shared" ref="H2" si="0">SUM(H3,)</f>
        <v>100000</v>
      </c>
      <c r="J2" s="133"/>
      <c r="K2" s="133"/>
      <c r="L2" s="133"/>
      <c r="M2" s="133"/>
    </row>
    <row r="3" spans="1:26" ht="54.75" customHeight="1" x14ac:dyDescent="0.3">
      <c r="A3" s="48" t="s">
        <v>7</v>
      </c>
      <c r="B3" s="15" t="s">
        <v>247</v>
      </c>
      <c r="C3" s="49"/>
      <c r="D3" s="3"/>
      <c r="E3" s="3"/>
      <c r="F3" s="65"/>
      <c r="G3" s="2">
        <f>SUM(G4:G4)</f>
        <v>0</v>
      </c>
      <c r="H3" s="2">
        <f>SUM(H4:H4)</f>
        <v>100000</v>
      </c>
      <c r="J3" s="133"/>
      <c r="K3" s="133"/>
      <c r="L3" s="133"/>
      <c r="M3" s="133"/>
    </row>
    <row r="4" spans="1:26" ht="28.5" customHeight="1" x14ac:dyDescent="0.3">
      <c r="A4" s="17" t="s">
        <v>78</v>
      </c>
      <c r="B4" s="16" t="s">
        <v>230</v>
      </c>
      <c r="C4" s="28" t="s">
        <v>254</v>
      </c>
      <c r="D4" s="20"/>
      <c r="E4" s="20" t="s">
        <v>228</v>
      </c>
      <c r="F4" s="66"/>
      <c r="G4" s="31">
        <v>0</v>
      </c>
      <c r="H4" s="31">
        <v>100000</v>
      </c>
      <c r="I4" s="113"/>
      <c r="J4" s="115"/>
      <c r="K4" s="115"/>
      <c r="L4" s="115"/>
      <c r="M4" s="115"/>
      <c r="N4" s="86"/>
      <c r="O4" s="84"/>
      <c r="P4" s="84"/>
      <c r="Q4" s="84"/>
      <c r="R4" s="84"/>
    </row>
    <row r="5" spans="1:26" x14ac:dyDescent="0.3">
      <c r="A5" s="132"/>
      <c r="B5" s="132"/>
      <c r="C5" s="132"/>
      <c r="D5" s="132"/>
      <c r="E5" s="132"/>
      <c r="F5" s="132"/>
      <c r="G5" s="132"/>
      <c r="H5" s="132"/>
      <c r="I5" s="113"/>
      <c r="J5" s="134"/>
      <c r="K5" s="134"/>
      <c r="L5" s="134"/>
      <c r="M5" s="134"/>
      <c r="N5" s="86"/>
      <c r="O5" s="84"/>
      <c r="P5" s="84"/>
      <c r="Q5" s="84"/>
      <c r="R5" s="84"/>
    </row>
    <row r="6" spans="1:26" ht="16.95" customHeight="1" x14ac:dyDescent="0.3">
      <c r="A6" s="54" t="s">
        <v>31</v>
      </c>
      <c r="B6" s="14" t="s">
        <v>198</v>
      </c>
      <c r="C6" s="12"/>
      <c r="D6" s="38"/>
      <c r="E6" s="8"/>
      <c r="F6" s="62"/>
      <c r="G6" s="9">
        <f>SUM(G7)</f>
        <v>0</v>
      </c>
      <c r="H6" s="9">
        <f>SUM(H7)</f>
        <v>100000</v>
      </c>
      <c r="J6" s="124"/>
      <c r="K6" s="124"/>
      <c r="L6" s="124"/>
      <c r="M6" s="124"/>
    </row>
    <row r="7" spans="1:26" s="24" customFormat="1" ht="34.950000000000003" customHeight="1" x14ac:dyDescent="0.3">
      <c r="A7" s="2" t="s">
        <v>32</v>
      </c>
      <c r="B7" s="22" t="s">
        <v>35</v>
      </c>
      <c r="C7" s="23"/>
      <c r="D7" s="39"/>
      <c r="E7" s="4"/>
      <c r="F7" s="65"/>
      <c r="G7" s="2">
        <f>SUM(G8:G8)</f>
        <v>0</v>
      </c>
      <c r="H7" s="2">
        <f>SUM(H8:H8)</f>
        <v>100000</v>
      </c>
      <c r="J7" s="121"/>
      <c r="K7" s="122"/>
      <c r="L7" s="122"/>
      <c r="M7" s="123"/>
      <c r="N7" s="60"/>
      <c r="O7" s="60"/>
      <c r="P7" s="60"/>
      <c r="Q7" s="60"/>
      <c r="R7" s="60"/>
      <c r="S7" s="60"/>
      <c r="T7" s="60"/>
      <c r="U7" s="60"/>
      <c r="V7" s="60"/>
      <c r="W7" s="60"/>
      <c r="X7" s="60"/>
      <c r="Y7" s="60"/>
      <c r="Z7" s="60"/>
    </row>
    <row r="8" spans="1:26" ht="15" customHeight="1" x14ac:dyDescent="0.3">
      <c r="A8" s="17" t="s">
        <v>175</v>
      </c>
      <c r="B8" s="16" t="s">
        <v>231</v>
      </c>
      <c r="C8" s="29" t="s">
        <v>104</v>
      </c>
      <c r="D8" s="20"/>
      <c r="E8" s="20" t="s">
        <v>72</v>
      </c>
      <c r="F8" s="68"/>
      <c r="G8" s="31">
        <v>0</v>
      </c>
      <c r="H8" s="31">
        <v>100000</v>
      </c>
      <c r="J8" s="117"/>
      <c r="K8" s="117"/>
      <c r="L8" s="117"/>
      <c r="M8" s="117"/>
      <c r="Q8" s="24"/>
      <c r="R8" s="24"/>
      <c r="S8" s="24"/>
      <c r="T8" s="24"/>
      <c r="U8" s="24"/>
      <c r="V8" s="24"/>
    </row>
    <row r="9" spans="1:26" x14ac:dyDescent="0.3">
      <c r="A9" s="17" t="s">
        <v>120</v>
      </c>
      <c r="B9" s="16"/>
      <c r="C9" s="11"/>
      <c r="D9" s="20"/>
      <c r="E9" s="33"/>
      <c r="F9" s="68"/>
      <c r="G9" s="44">
        <f>SUM(G2,G6)</f>
        <v>0</v>
      </c>
      <c r="H9" s="44">
        <f>SUM(H2,H6)</f>
        <v>200000</v>
      </c>
    </row>
    <row r="10" spans="1:26" x14ac:dyDescent="0.3">
      <c r="A10" s="73"/>
      <c r="B10" s="107" t="s">
        <v>253</v>
      </c>
      <c r="C10" s="105"/>
      <c r="D10" s="60"/>
      <c r="E10" s="60"/>
      <c r="F10" s="60"/>
    </row>
    <row r="11" spans="1:26" x14ac:dyDescent="0.3">
      <c r="A11" s="74"/>
      <c r="B11" s="105" t="s">
        <v>243</v>
      </c>
      <c r="C11" s="105"/>
      <c r="D11" s="60"/>
      <c r="E11" s="60"/>
      <c r="F11" s="60"/>
    </row>
    <row r="12" spans="1:26" x14ac:dyDescent="0.3">
      <c r="C12" s="97"/>
    </row>
  </sheetData>
  <mergeCells count="6">
    <mergeCell ref="J7:M7"/>
    <mergeCell ref="J6:M6"/>
    <mergeCell ref="J2:M2"/>
    <mergeCell ref="J3:M3"/>
    <mergeCell ref="A5:H5"/>
    <mergeCell ref="J5:M5"/>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zoomScale="102" zoomScaleNormal="102" workbookViewId="0">
      <pane ySplit="1" topLeftCell="A2" activePane="bottomLeft" state="frozen"/>
      <selection pane="bottomLeft" activeCell="A6" sqref="A6:XFD6"/>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18"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18" x14ac:dyDescent="0.3">
      <c r="A2" s="132"/>
      <c r="B2" s="132"/>
      <c r="C2" s="132"/>
      <c r="D2" s="132"/>
      <c r="E2" s="132"/>
      <c r="F2" s="132"/>
      <c r="G2" s="132"/>
      <c r="H2" s="132"/>
      <c r="I2" s="113"/>
      <c r="J2" s="134"/>
      <c r="K2" s="134"/>
      <c r="L2" s="134"/>
      <c r="M2" s="134"/>
      <c r="N2" s="86"/>
      <c r="O2" s="84"/>
      <c r="P2" s="84"/>
      <c r="Q2" s="84"/>
      <c r="R2" s="84"/>
    </row>
    <row r="3" spans="1:18" x14ac:dyDescent="0.3">
      <c r="A3" s="7" t="s">
        <v>143</v>
      </c>
      <c r="B3" s="14" t="s">
        <v>245</v>
      </c>
      <c r="C3" s="54"/>
      <c r="D3" s="7"/>
      <c r="E3" s="7"/>
      <c r="F3" s="7"/>
      <c r="G3" s="9">
        <v>0</v>
      </c>
      <c r="H3" s="9">
        <f>SUM(H4)</f>
        <v>25000</v>
      </c>
      <c r="I3" s="88"/>
      <c r="J3" s="124"/>
      <c r="K3" s="124"/>
      <c r="L3" s="124"/>
      <c r="M3" s="124"/>
      <c r="N3" s="88"/>
      <c r="O3" s="88"/>
      <c r="P3" s="88"/>
      <c r="Q3" s="88"/>
      <c r="R3" s="88"/>
    </row>
    <row r="4" spans="1:18" ht="33" customHeight="1" x14ac:dyDescent="0.3">
      <c r="A4" s="91" t="s">
        <v>11</v>
      </c>
      <c r="B4" s="15" t="s">
        <v>246</v>
      </c>
      <c r="C4" s="49"/>
      <c r="D4" s="3"/>
      <c r="E4" s="3"/>
      <c r="F4" s="65"/>
      <c r="G4" s="2">
        <f>SUM(G5:G5)</f>
        <v>0</v>
      </c>
      <c r="H4" s="2">
        <f>SUM(H5:H5)</f>
        <v>25000</v>
      </c>
      <c r="J4" s="136"/>
      <c r="K4" s="137"/>
      <c r="L4" s="137"/>
      <c r="M4" s="138"/>
    </row>
    <row r="5" spans="1:18" ht="30" customHeight="1" x14ac:dyDescent="0.3">
      <c r="A5" s="93" t="s">
        <v>65</v>
      </c>
      <c r="B5" s="16" t="s">
        <v>239</v>
      </c>
      <c r="C5" s="28" t="s">
        <v>40</v>
      </c>
      <c r="D5" s="20"/>
      <c r="E5" s="20" t="s">
        <v>242</v>
      </c>
      <c r="F5" s="63">
        <v>2018</v>
      </c>
      <c r="G5" s="42">
        <v>0</v>
      </c>
      <c r="H5" s="99">
        <v>25000</v>
      </c>
      <c r="J5" s="110"/>
      <c r="K5" s="110"/>
      <c r="L5" s="110"/>
      <c r="M5" s="110"/>
    </row>
    <row r="6" spans="1:18" x14ac:dyDescent="0.3">
      <c r="A6" s="17" t="s">
        <v>120</v>
      </c>
      <c r="B6" s="16"/>
      <c r="C6" s="11"/>
      <c r="D6" s="20"/>
      <c r="E6" s="33"/>
      <c r="F6" s="68"/>
      <c r="G6" s="44">
        <v>0</v>
      </c>
      <c r="H6" s="44">
        <f>H3</f>
        <v>25000</v>
      </c>
    </row>
    <row r="7" spans="1:18" x14ac:dyDescent="0.3">
      <c r="A7" s="73"/>
      <c r="B7" s="107" t="s">
        <v>253</v>
      </c>
      <c r="C7" s="105"/>
      <c r="D7" s="60"/>
      <c r="E7" s="60"/>
      <c r="F7" s="60"/>
    </row>
    <row r="8" spans="1:18" x14ac:dyDescent="0.3">
      <c r="A8" s="74"/>
      <c r="B8" s="105" t="s">
        <v>243</v>
      </c>
      <c r="C8" s="105"/>
      <c r="D8" s="60"/>
      <c r="E8" s="60"/>
      <c r="F8" s="60"/>
    </row>
    <row r="9" spans="1:18" x14ac:dyDescent="0.3">
      <c r="C9" s="97"/>
    </row>
  </sheetData>
  <mergeCells count="4">
    <mergeCell ref="A2:H2"/>
    <mergeCell ref="J2:M2"/>
    <mergeCell ref="J3:M3"/>
    <mergeCell ref="J4:M4"/>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zoomScale="102" zoomScaleNormal="102" workbookViewId="0">
      <pane ySplit="1" topLeftCell="A2" activePane="bottomLeft" state="frozen"/>
      <selection pane="bottomLeft" activeCell="A10" sqref="A10:XFD10"/>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18"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18" x14ac:dyDescent="0.3">
      <c r="A2" s="132"/>
      <c r="B2" s="132"/>
      <c r="C2" s="132"/>
      <c r="D2" s="132"/>
      <c r="E2" s="132"/>
      <c r="F2" s="132"/>
      <c r="G2" s="132"/>
      <c r="H2" s="132"/>
      <c r="I2" s="113"/>
      <c r="J2" s="134"/>
      <c r="K2" s="134"/>
      <c r="L2" s="134"/>
      <c r="M2" s="134"/>
      <c r="N2" s="86"/>
      <c r="O2" s="84"/>
      <c r="P2" s="84"/>
      <c r="Q2" s="84"/>
      <c r="R2" s="84"/>
    </row>
    <row r="3" spans="1:18" x14ac:dyDescent="0.3">
      <c r="A3" s="7" t="s">
        <v>143</v>
      </c>
      <c r="B3" s="14" t="s">
        <v>245</v>
      </c>
      <c r="C3" s="54"/>
      <c r="D3" s="7"/>
      <c r="E3" s="7"/>
      <c r="F3" s="7"/>
      <c r="G3" s="9">
        <f>SUM(G4)</f>
        <v>0</v>
      </c>
      <c r="H3" s="9">
        <f>SUM(H4)</f>
        <v>25000</v>
      </c>
      <c r="I3" s="88"/>
      <c r="J3" s="124"/>
      <c r="K3" s="124"/>
      <c r="L3" s="124"/>
      <c r="M3" s="124"/>
      <c r="N3" s="88"/>
      <c r="O3" s="88"/>
      <c r="P3" s="88"/>
      <c r="Q3" s="88"/>
      <c r="R3" s="88"/>
    </row>
    <row r="4" spans="1:18" ht="33" customHeight="1" x14ac:dyDescent="0.3">
      <c r="A4" s="91" t="s">
        <v>11</v>
      </c>
      <c r="B4" s="15" t="s">
        <v>246</v>
      </c>
      <c r="C4" s="49"/>
      <c r="D4" s="3"/>
      <c r="E4" s="3"/>
      <c r="F4" s="65"/>
      <c r="G4" s="2">
        <f>SUM(G5:G5)</f>
        <v>0</v>
      </c>
      <c r="H4" s="2">
        <f>SUM(H5:H5)</f>
        <v>25000</v>
      </c>
      <c r="J4" s="136"/>
      <c r="K4" s="137"/>
      <c r="L4" s="137"/>
      <c r="M4" s="138"/>
    </row>
    <row r="5" spans="1:18" ht="30" customHeight="1" x14ac:dyDescent="0.3">
      <c r="A5" s="93" t="s">
        <v>65</v>
      </c>
      <c r="B5" s="16" t="s">
        <v>239</v>
      </c>
      <c r="C5" s="28" t="s">
        <v>40</v>
      </c>
      <c r="D5" s="20"/>
      <c r="E5" s="20" t="s">
        <v>242</v>
      </c>
      <c r="F5" s="63">
        <v>2018</v>
      </c>
      <c r="G5" s="42">
        <v>0</v>
      </c>
      <c r="H5" s="99">
        <v>25000</v>
      </c>
      <c r="J5" s="110"/>
      <c r="K5" s="110"/>
      <c r="L5" s="110"/>
      <c r="M5" s="110"/>
    </row>
    <row r="6" spans="1:18" x14ac:dyDescent="0.3">
      <c r="A6" s="121"/>
      <c r="B6" s="122"/>
      <c r="C6" s="122"/>
      <c r="D6" s="122"/>
      <c r="E6" s="122"/>
      <c r="F6" s="122"/>
      <c r="G6" s="122"/>
      <c r="H6" s="122"/>
      <c r="J6" s="88"/>
      <c r="K6" s="88"/>
      <c r="L6" s="88"/>
      <c r="M6" s="88"/>
    </row>
    <row r="7" spans="1:18" x14ac:dyDescent="0.3">
      <c r="A7" s="54" t="s">
        <v>26</v>
      </c>
      <c r="B7" s="14" t="s">
        <v>238</v>
      </c>
      <c r="C7" s="12"/>
      <c r="D7" s="38"/>
      <c r="E7" s="8"/>
      <c r="F7" s="62"/>
      <c r="G7" s="9">
        <f>SUM(G8,)</f>
        <v>0</v>
      </c>
      <c r="H7" s="9">
        <f>SUM(H8,)</f>
        <v>50000</v>
      </c>
      <c r="J7" s="124"/>
      <c r="K7" s="124"/>
      <c r="L7" s="124"/>
      <c r="M7" s="124"/>
    </row>
    <row r="8" spans="1:18" ht="45" customHeight="1" x14ac:dyDescent="0.3">
      <c r="A8" s="95" t="s">
        <v>27</v>
      </c>
      <c r="B8" s="15" t="s">
        <v>24</v>
      </c>
      <c r="C8" s="56"/>
      <c r="D8" s="3"/>
      <c r="E8" s="3"/>
      <c r="F8" s="69"/>
      <c r="G8" s="2">
        <f>SUM(G9:G9)</f>
        <v>0</v>
      </c>
      <c r="H8" s="2">
        <f>SUM(H9:H9)</f>
        <v>50000</v>
      </c>
      <c r="J8" s="121"/>
      <c r="K8" s="122"/>
      <c r="L8" s="122"/>
      <c r="M8" s="123"/>
    </row>
    <row r="9" spans="1:18" ht="33.6" customHeight="1" x14ac:dyDescent="0.3">
      <c r="A9" s="17" t="s">
        <v>80</v>
      </c>
      <c r="B9" s="16" t="s">
        <v>38</v>
      </c>
      <c r="C9" s="28" t="s">
        <v>39</v>
      </c>
      <c r="D9" s="20"/>
      <c r="E9" s="20" t="s">
        <v>43</v>
      </c>
      <c r="F9" s="63"/>
      <c r="G9" s="42">
        <v>0</v>
      </c>
      <c r="H9" s="42">
        <v>50000</v>
      </c>
      <c r="J9" s="117"/>
      <c r="K9" s="117"/>
      <c r="L9" s="117"/>
      <c r="M9" s="117"/>
    </row>
    <row r="10" spans="1:18" x14ac:dyDescent="0.3">
      <c r="A10" s="17" t="s">
        <v>120</v>
      </c>
      <c r="B10" s="16"/>
      <c r="C10" s="11"/>
      <c r="D10" s="20"/>
      <c r="E10" s="33"/>
      <c r="F10" s="68"/>
      <c r="G10" s="44">
        <v>0</v>
      </c>
      <c r="H10" s="44">
        <f>SUM(H3,H7)</f>
        <v>75000</v>
      </c>
    </row>
    <row r="11" spans="1:18" x14ac:dyDescent="0.3">
      <c r="A11" s="73"/>
      <c r="B11" s="107" t="s">
        <v>253</v>
      </c>
      <c r="C11" s="105"/>
      <c r="D11" s="60"/>
      <c r="E11" s="60"/>
      <c r="F11" s="60"/>
    </row>
    <row r="12" spans="1:18" x14ac:dyDescent="0.3">
      <c r="A12" s="74"/>
      <c r="B12" s="105" t="s">
        <v>243</v>
      </c>
      <c r="C12" s="105"/>
      <c r="D12" s="60"/>
      <c r="E12" s="60"/>
      <c r="F12" s="60"/>
    </row>
    <row r="13" spans="1:18" x14ac:dyDescent="0.3">
      <c r="C13" s="97"/>
    </row>
  </sheetData>
  <mergeCells count="7">
    <mergeCell ref="A2:H2"/>
    <mergeCell ref="J2:M2"/>
    <mergeCell ref="J3:M3"/>
    <mergeCell ref="J4:M4"/>
    <mergeCell ref="A6:H6"/>
    <mergeCell ref="J7:M7"/>
    <mergeCell ref="J8:M8"/>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zoomScaleNormal="100" workbookViewId="0">
      <pane ySplit="1" topLeftCell="A17" activePane="bottomLeft" state="frozen"/>
      <selection pane="bottomLeft" activeCell="H24" sqref="H24"/>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26"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26" x14ac:dyDescent="0.3">
      <c r="A2" s="132"/>
      <c r="B2" s="132"/>
      <c r="C2" s="132"/>
      <c r="D2" s="132"/>
      <c r="E2" s="132"/>
      <c r="F2" s="132"/>
      <c r="G2" s="132"/>
      <c r="H2" s="132"/>
      <c r="I2" s="113"/>
      <c r="J2" s="134"/>
      <c r="K2" s="134"/>
      <c r="L2" s="134"/>
      <c r="M2" s="134"/>
      <c r="N2" s="86"/>
      <c r="O2" s="84"/>
      <c r="P2" s="84"/>
      <c r="Q2" s="84"/>
      <c r="R2" s="84"/>
    </row>
    <row r="3" spans="1:26" x14ac:dyDescent="0.3">
      <c r="A3" s="7" t="s">
        <v>143</v>
      </c>
      <c r="B3" s="14" t="s">
        <v>245</v>
      </c>
      <c r="C3" s="54"/>
      <c r="D3" s="7"/>
      <c r="E3" s="7"/>
      <c r="F3" s="7"/>
      <c r="G3" s="9">
        <f>SUM(G4,)</f>
        <v>0</v>
      </c>
      <c r="H3" s="9">
        <f>SUM(H4,)</f>
        <v>25000</v>
      </c>
      <c r="I3" s="88"/>
      <c r="J3" s="124"/>
      <c r="K3" s="124"/>
      <c r="L3" s="124"/>
      <c r="M3" s="124"/>
      <c r="N3" s="88"/>
      <c r="O3" s="88"/>
      <c r="P3" s="88"/>
      <c r="Q3" s="88"/>
      <c r="R3" s="88"/>
    </row>
    <row r="4" spans="1:26" ht="33" customHeight="1" x14ac:dyDescent="0.3">
      <c r="A4" s="91" t="s">
        <v>11</v>
      </c>
      <c r="B4" s="15" t="s">
        <v>246</v>
      </c>
      <c r="C4" s="49"/>
      <c r="D4" s="3"/>
      <c r="E4" s="3"/>
      <c r="F4" s="65"/>
      <c r="G4" s="2">
        <f>SUM(G5:G5)</f>
        <v>0</v>
      </c>
      <c r="H4" s="2">
        <f>SUM(H5:H5)</f>
        <v>25000</v>
      </c>
      <c r="J4" s="136"/>
      <c r="K4" s="137"/>
      <c r="L4" s="137"/>
      <c r="M4" s="138"/>
    </row>
    <row r="5" spans="1:26" ht="30" customHeight="1" x14ac:dyDescent="0.3">
      <c r="A5" s="93" t="s">
        <v>65</v>
      </c>
      <c r="B5" s="16" t="s">
        <v>239</v>
      </c>
      <c r="C5" s="28" t="s">
        <v>40</v>
      </c>
      <c r="D5" s="20"/>
      <c r="E5" s="20" t="s">
        <v>242</v>
      </c>
      <c r="F5" s="63">
        <v>2018</v>
      </c>
      <c r="G5" s="42">
        <v>0</v>
      </c>
      <c r="H5" s="99">
        <v>25000</v>
      </c>
      <c r="J5" s="110"/>
      <c r="K5" s="110"/>
      <c r="L5" s="110"/>
      <c r="M5" s="110"/>
    </row>
    <row r="6" spans="1:26" ht="13.95" customHeight="1" x14ac:dyDescent="0.3">
      <c r="A6" s="129"/>
      <c r="B6" s="129"/>
      <c r="C6" s="129"/>
      <c r="D6" s="129"/>
      <c r="E6" s="129"/>
      <c r="F6" s="129"/>
      <c r="G6" s="129"/>
      <c r="H6" s="129"/>
      <c r="J6" s="125"/>
      <c r="K6" s="125"/>
      <c r="L6" s="125"/>
      <c r="M6" s="125"/>
    </row>
    <row r="7" spans="1:26" ht="15.6" customHeight="1" x14ac:dyDescent="0.3">
      <c r="A7" s="80"/>
      <c r="B7" s="104"/>
      <c r="C7" s="106"/>
      <c r="D7" s="81"/>
      <c r="E7" s="81"/>
      <c r="F7" s="83"/>
      <c r="G7" s="82"/>
      <c r="H7" s="119"/>
      <c r="I7" s="120"/>
      <c r="J7" s="88"/>
      <c r="K7" s="88"/>
      <c r="L7" s="88"/>
      <c r="M7" s="88"/>
    </row>
    <row r="8" spans="1:26" ht="16.95" customHeight="1" x14ac:dyDescent="0.3">
      <c r="A8" s="54" t="s">
        <v>31</v>
      </c>
      <c r="B8" s="14" t="s">
        <v>198</v>
      </c>
      <c r="C8" s="12"/>
      <c r="D8" s="38"/>
      <c r="E8" s="8"/>
      <c r="F8" s="62"/>
      <c r="G8" s="9">
        <f>SUM(G9)</f>
        <v>0</v>
      </c>
      <c r="H8" s="9">
        <f>SUM(H9)</f>
        <v>0</v>
      </c>
      <c r="J8" s="124"/>
      <c r="K8" s="124"/>
      <c r="L8" s="124"/>
      <c r="M8" s="124"/>
    </row>
    <row r="9" spans="1:26" s="24" customFormat="1" ht="34.950000000000003" customHeight="1" x14ac:dyDescent="0.3">
      <c r="A9" s="2" t="s">
        <v>32</v>
      </c>
      <c r="B9" s="22" t="s">
        <v>35</v>
      </c>
      <c r="C9" s="23"/>
      <c r="D9" s="39"/>
      <c r="E9" s="4"/>
      <c r="F9" s="65"/>
      <c r="G9" s="2">
        <f>SUM(G10:G10)</f>
        <v>0</v>
      </c>
      <c r="H9" s="2">
        <f>SUM(H10:H10)</f>
        <v>0</v>
      </c>
      <c r="J9" s="121"/>
      <c r="K9" s="122"/>
      <c r="L9" s="122"/>
      <c r="M9" s="123"/>
      <c r="N9" s="60"/>
      <c r="O9" s="60"/>
      <c r="P9" s="60"/>
      <c r="Q9" s="60"/>
      <c r="R9" s="60"/>
      <c r="S9" s="60"/>
      <c r="T9" s="60"/>
      <c r="U9" s="60"/>
      <c r="V9" s="60"/>
      <c r="W9" s="60"/>
      <c r="X9" s="60"/>
      <c r="Y9" s="60"/>
      <c r="Z9" s="60"/>
    </row>
    <row r="10" spans="1:26" ht="46.95" customHeight="1" x14ac:dyDescent="0.3">
      <c r="A10" s="17" t="s">
        <v>178</v>
      </c>
      <c r="B10" s="16" t="s">
        <v>136</v>
      </c>
      <c r="C10" s="76" t="s">
        <v>137</v>
      </c>
      <c r="D10" s="40"/>
      <c r="E10" s="36" t="s">
        <v>190</v>
      </c>
      <c r="F10" s="70"/>
      <c r="G10" s="31">
        <v>0</v>
      </c>
      <c r="H10" s="31">
        <v>0</v>
      </c>
      <c r="J10" s="117"/>
      <c r="K10" s="117"/>
      <c r="L10" s="117"/>
      <c r="M10" s="117"/>
    </row>
    <row r="11" spans="1:26" x14ac:dyDescent="0.3">
      <c r="A11" s="130"/>
      <c r="B11" s="131"/>
      <c r="C11" s="131"/>
      <c r="D11" s="131"/>
      <c r="E11" s="131"/>
      <c r="F11" s="131"/>
      <c r="G11" s="131"/>
      <c r="H11" s="131"/>
      <c r="J11" s="88"/>
      <c r="K11" s="88"/>
      <c r="L11" s="88"/>
      <c r="M11" s="88"/>
    </row>
    <row r="12" spans="1:26" x14ac:dyDescent="0.3">
      <c r="A12" s="54" t="s">
        <v>180</v>
      </c>
      <c r="B12" s="14" t="s">
        <v>252</v>
      </c>
      <c r="C12" s="12"/>
      <c r="D12" s="38"/>
      <c r="E12" s="8"/>
      <c r="F12" s="62"/>
      <c r="G12" s="9">
        <f>SUM(G13,G16)</f>
        <v>0</v>
      </c>
      <c r="H12" s="9">
        <f>SUM(,H13,H16)</f>
        <v>0</v>
      </c>
      <c r="J12" s="124"/>
      <c r="K12" s="124"/>
      <c r="L12" s="124"/>
      <c r="M12" s="124"/>
    </row>
    <row r="13" spans="1:26" ht="66.75" customHeight="1" x14ac:dyDescent="0.3">
      <c r="A13" s="2" t="s">
        <v>184</v>
      </c>
      <c r="B13" s="22" t="s">
        <v>205</v>
      </c>
      <c r="C13" s="21"/>
      <c r="D13" s="39"/>
      <c r="E13" s="4"/>
      <c r="F13" s="71"/>
      <c r="G13" s="2">
        <f>SUM(G15)</f>
        <v>0</v>
      </c>
      <c r="H13" s="2">
        <f>SUM(H15)</f>
        <v>0</v>
      </c>
      <c r="J13" s="117"/>
      <c r="K13" s="117"/>
      <c r="L13" s="117"/>
      <c r="M13" s="117"/>
    </row>
    <row r="14" spans="1:26" ht="91.95" customHeight="1" x14ac:dyDescent="0.3">
      <c r="A14" s="17" t="s">
        <v>185</v>
      </c>
      <c r="B14" s="16" t="s">
        <v>210</v>
      </c>
      <c r="C14" s="28" t="s">
        <v>226</v>
      </c>
      <c r="D14" s="20"/>
      <c r="E14" s="36" t="s">
        <v>190</v>
      </c>
      <c r="F14" s="68"/>
      <c r="G14" s="31">
        <v>0</v>
      </c>
      <c r="H14" s="31">
        <v>0</v>
      </c>
      <c r="J14" s="117"/>
      <c r="K14" s="117"/>
      <c r="L14" s="117"/>
      <c r="M14" s="117"/>
    </row>
    <row r="15" spans="1:26" ht="111.75" customHeight="1" x14ac:dyDescent="0.3">
      <c r="A15" s="17" t="s">
        <v>209</v>
      </c>
      <c r="B15" s="16" t="s">
        <v>251</v>
      </c>
      <c r="C15" s="28" t="s">
        <v>219</v>
      </c>
      <c r="D15" s="20"/>
      <c r="E15" s="36" t="s">
        <v>221</v>
      </c>
      <c r="F15" s="68"/>
      <c r="G15" s="31">
        <v>0</v>
      </c>
      <c r="H15" s="31">
        <v>0</v>
      </c>
      <c r="J15" s="117"/>
      <c r="K15" s="117"/>
      <c r="L15" s="117"/>
      <c r="M15" s="117"/>
    </row>
    <row r="16" spans="1:26" ht="30.75" customHeight="1" x14ac:dyDescent="0.3">
      <c r="A16" s="2" t="s">
        <v>186</v>
      </c>
      <c r="B16" s="22" t="s">
        <v>208</v>
      </c>
      <c r="C16" s="21"/>
      <c r="D16" s="39"/>
      <c r="E16" s="4"/>
      <c r="F16" s="71"/>
      <c r="G16" s="2">
        <f>SUM(G17:G17)</f>
        <v>0</v>
      </c>
      <c r="H16" s="2"/>
      <c r="J16" s="121"/>
      <c r="K16" s="122"/>
      <c r="L16" s="122"/>
      <c r="M16" s="123"/>
    </row>
    <row r="17" spans="1:13" ht="23.25" customHeight="1" x14ac:dyDescent="0.3">
      <c r="A17" s="17" t="s">
        <v>187</v>
      </c>
      <c r="B17" s="16" t="s">
        <v>211</v>
      </c>
      <c r="C17" s="28" t="s">
        <v>217</v>
      </c>
      <c r="D17" s="20"/>
      <c r="E17" s="36" t="s">
        <v>222</v>
      </c>
      <c r="F17" s="68"/>
      <c r="G17" s="31">
        <v>0</v>
      </c>
      <c r="H17" s="31"/>
      <c r="J17" s="117"/>
      <c r="K17" s="117"/>
      <c r="L17" s="117"/>
      <c r="M17" s="117"/>
    </row>
    <row r="18" spans="1:13" x14ac:dyDescent="0.3">
      <c r="A18" s="17" t="s">
        <v>120</v>
      </c>
      <c r="B18" s="16"/>
      <c r="C18" s="11"/>
      <c r="D18" s="20"/>
      <c r="E18" s="33"/>
      <c r="F18" s="68"/>
      <c r="G18" s="44">
        <f>SUM(G3,G8,G12,)</f>
        <v>0</v>
      </c>
      <c r="H18" s="44">
        <f>SUM(H3,H8,H12)</f>
        <v>25000</v>
      </c>
      <c r="J18" s="88"/>
      <c r="K18" s="88"/>
      <c r="L18" s="88"/>
      <c r="M18" s="88"/>
    </row>
    <row r="19" spans="1:13" x14ac:dyDescent="0.3">
      <c r="G19" s="75"/>
    </row>
    <row r="20" spans="1:13" x14ac:dyDescent="0.3">
      <c r="A20" s="73"/>
      <c r="B20" s="107" t="s">
        <v>253</v>
      </c>
      <c r="C20" s="105"/>
      <c r="D20" s="60"/>
      <c r="E20" s="60"/>
      <c r="F20" s="60"/>
    </row>
    <row r="21" spans="1:13" x14ac:dyDescent="0.3">
      <c r="A21" s="74"/>
      <c r="B21" s="105" t="s">
        <v>243</v>
      </c>
      <c r="C21" s="105"/>
      <c r="D21" s="60"/>
      <c r="E21" s="60"/>
      <c r="F21" s="60"/>
    </row>
    <row r="22" spans="1:13" x14ac:dyDescent="0.3">
      <c r="C22" s="97"/>
    </row>
  </sheetData>
  <mergeCells count="11">
    <mergeCell ref="A6:H6"/>
    <mergeCell ref="J6:M6"/>
    <mergeCell ref="A2:H2"/>
    <mergeCell ref="J2:M2"/>
    <mergeCell ref="J3:M3"/>
    <mergeCell ref="J4:M4"/>
    <mergeCell ref="J9:M9"/>
    <mergeCell ref="A11:H11"/>
    <mergeCell ref="J12:M12"/>
    <mergeCell ref="J16:M16"/>
    <mergeCell ref="J8:M8"/>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R23"/>
  <sheetViews>
    <sheetView zoomScale="102" zoomScaleNormal="102" workbookViewId="0">
      <pane ySplit="1" topLeftCell="A18" activePane="bottomLeft" state="frozen"/>
      <selection pane="bottomLeft" activeCell="H20" sqref="H20"/>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382"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382" x14ac:dyDescent="0.3">
      <c r="A2" s="7" t="s">
        <v>6</v>
      </c>
      <c r="B2" s="14" t="s">
        <v>196</v>
      </c>
      <c r="C2" s="12"/>
      <c r="D2" s="37"/>
      <c r="E2" s="12"/>
      <c r="F2" s="62"/>
      <c r="G2" s="9">
        <f>SUM(G3,)</f>
        <v>4386</v>
      </c>
      <c r="H2" s="9">
        <f t="shared" ref="H2" si="0">SUM(H3,)</f>
        <v>8020</v>
      </c>
      <c r="J2" s="133"/>
      <c r="K2" s="133"/>
      <c r="L2" s="133"/>
      <c r="M2" s="133"/>
    </row>
    <row r="3" spans="1:382" ht="54.75" customHeight="1" x14ac:dyDescent="0.3">
      <c r="A3" s="48" t="s">
        <v>7</v>
      </c>
      <c r="B3" s="15" t="s">
        <v>247</v>
      </c>
      <c r="C3" s="49"/>
      <c r="D3" s="3"/>
      <c r="E3" s="3"/>
      <c r="F3" s="65"/>
      <c r="G3" s="2">
        <f>SUM(G4:G5)</f>
        <v>4386</v>
      </c>
      <c r="H3" s="2">
        <f>SUM(H4:H5)</f>
        <v>8020</v>
      </c>
      <c r="J3" s="133"/>
      <c r="K3" s="133"/>
      <c r="L3" s="133"/>
      <c r="M3" s="133"/>
    </row>
    <row r="4" spans="1:382" ht="29.25" customHeight="1" x14ac:dyDescent="0.3">
      <c r="A4" s="50" t="s">
        <v>76</v>
      </c>
      <c r="B4" s="52" t="s">
        <v>8</v>
      </c>
      <c r="C4" s="51" t="s">
        <v>118</v>
      </c>
      <c r="D4" s="19" t="s">
        <v>111</v>
      </c>
      <c r="E4" s="19" t="s">
        <v>74</v>
      </c>
      <c r="F4" s="63"/>
      <c r="G4" s="99">
        <v>0</v>
      </c>
      <c r="H4" s="102">
        <v>0</v>
      </c>
      <c r="J4" s="110"/>
      <c r="K4" s="110"/>
      <c r="L4" s="110"/>
      <c r="M4" s="111"/>
    </row>
    <row r="5" spans="1:382" ht="30" customHeight="1" x14ac:dyDescent="0.3">
      <c r="A5" s="53" t="s">
        <v>10</v>
      </c>
      <c r="B5" s="52" t="s">
        <v>133</v>
      </c>
      <c r="C5" s="51" t="s">
        <v>75</v>
      </c>
      <c r="D5" s="19" t="s">
        <v>110</v>
      </c>
      <c r="E5" s="19" t="s">
        <v>121</v>
      </c>
      <c r="F5" s="63"/>
      <c r="G5" s="99">
        <v>4386</v>
      </c>
      <c r="H5" s="102">
        <v>8020</v>
      </c>
      <c r="I5" s="75"/>
      <c r="J5" s="110"/>
      <c r="K5" s="110"/>
      <c r="L5" s="110"/>
      <c r="M5" s="110"/>
    </row>
    <row r="6" spans="1:382" x14ac:dyDescent="0.3">
      <c r="A6" s="132"/>
      <c r="B6" s="132"/>
      <c r="C6" s="132"/>
      <c r="D6" s="132"/>
      <c r="E6" s="132"/>
      <c r="F6" s="132"/>
      <c r="G6" s="132"/>
      <c r="H6" s="132"/>
      <c r="I6" s="113"/>
      <c r="J6" s="134"/>
      <c r="K6" s="134"/>
      <c r="L6" s="134"/>
      <c r="M6" s="134"/>
      <c r="N6" s="86"/>
      <c r="O6" s="84"/>
      <c r="P6" s="84"/>
      <c r="Q6" s="84"/>
      <c r="R6" s="84"/>
    </row>
    <row r="7" spans="1:382" x14ac:dyDescent="0.3">
      <c r="A7" s="7" t="s">
        <v>143</v>
      </c>
      <c r="B7" s="14" t="s">
        <v>245</v>
      </c>
      <c r="C7" s="54"/>
      <c r="D7" s="7"/>
      <c r="E7" s="7"/>
      <c r="F7" s="7"/>
      <c r="G7" s="9">
        <f>SUM(,G8)</f>
        <v>0</v>
      </c>
      <c r="H7" s="9">
        <f>SUM(,H8)</f>
        <v>26000</v>
      </c>
      <c r="I7" s="88"/>
      <c r="J7" s="124"/>
      <c r="K7" s="124"/>
      <c r="L7" s="124"/>
      <c r="M7" s="124"/>
      <c r="N7" s="88"/>
      <c r="O7" s="88"/>
      <c r="P7" s="88"/>
      <c r="Q7" s="88"/>
      <c r="R7" s="88"/>
    </row>
    <row r="8" spans="1:382" ht="33" customHeight="1" x14ac:dyDescent="0.3">
      <c r="A8" s="2" t="s">
        <v>12</v>
      </c>
      <c r="B8" s="22" t="s">
        <v>189</v>
      </c>
      <c r="C8" s="78"/>
      <c r="D8" s="39"/>
      <c r="E8" s="4"/>
      <c r="F8" s="65"/>
      <c r="G8" s="2">
        <f>SUM(G9:G9)</f>
        <v>0</v>
      </c>
      <c r="H8" s="2">
        <f>SUM(H9:H9)</f>
        <v>26000</v>
      </c>
      <c r="I8" s="86"/>
      <c r="J8" s="139"/>
      <c r="K8" s="140"/>
      <c r="L8" s="140"/>
      <c r="M8" s="141"/>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4"/>
      <c r="JW8" s="84"/>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4"/>
      <c r="LP8" s="84"/>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4"/>
      <c r="NI8" s="84"/>
      <c r="NJ8" s="84"/>
      <c r="NK8" s="84"/>
      <c r="NL8" s="84"/>
      <c r="NM8" s="84"/>
      <c r="NN8" s="84"/>
      <c r="NO8" s="84"/>
      <c r="NP8" s="84"/>
      <c r="NQ8" s="84"/>
      <c r="NR8" s="84"/>
    </row>
    <row r="9" spans="1:382" ht="106.95" customHeight="1" x14ac:dyDescent="0.3">
      <c r="A9" s="17" t="s">
        <v>19</v>
      </c>
      <c r="B9" s="16" t="s">
        <v>138</v>
      </c>
      <c r="C9" s="51" t="s">
        <v>145</v>
      </c>
      <c r="D9" s="19" t="s">
        <v>111</v>
      </c>
      <c r="E9" s="19" t="s">
        <v>146</v>
      </c>
      <c r="F9" s="64" t="s">
        <v>149</v>
      </c>
      <c r="G9" s="100">
        <v>0</v>
      </c>
      <c r="H9" s="101">
        <v>26000</v>
      </c>
      <c r="I9" s="113"/>
      <c r="J9" s="117"/>
      <c r="K9" s="117"/>
      <c r="L9" s="117"/>
      <c r="M9" s="117"/>
    </row>
    <row r="10" spans="1:382" ht="13.95" customHeight="1" x14ac:dyDescent="0.3">
      <c r="A10" s="129"/>
      <c r="B10" s="129"/>
      <c r="C10" s="129"/>
      <c r="D10" s="129"/>
      <c r="E10" s="129"/>
      <c r="F10" s="129"/>
      <c r="G10" s="129"/>
      <c r="H10" s="129"/>
      <c r="J10" s="125"/>
      <c r="K10" s="125"/>
      <c r="L10" s="125"/>
      <c r="M10" s="125"/>
    </row>
    <row r="11" spans="1:382" x14ac:dyDescent="0.3">
      <c r="A11" s="121"/>
      <c r="B11" s="122"/>
      <c r="C11" s="122"/>
      <c r="D11" s="122"/>
      <c r="E11" s="122"/>
      <c r="F11" s="122"/>
      <c r="G11" s="122"/>
      <c r="H11" s="122"/>
      <c r="J11" s="88"/>
      <c r="K11" s="88"/>
      <c r="L11" s="88"/>
      <c r="M11" s="88"/>
    </row>
    <row r="12" spans="1:382" x14ac:dyDescent="0.3">
      <c r="A12" s="54" t="s">
        <v>26</v>
      </c>
      <c r="B12" s="14" t="s">
        <v>238</v>
      </c>
      <c r="C12" s="12"/>
      <c r="D12" s="38"/>
      <c r="E12" s="8"/>
      <c r="F12" s="62"/>
      <c r="G12" s="9">
        <f>SUM(G13,)</f>
        <v>0</v>
      </c>
      <c r="H12" s="9">
        <f>SUM(H13,)</f>
        <v>0</v>
      </c>
      <c r="J12" s="124"/>
      <c r="K12" s="124"/>
      <c r="L12" s="124"/>
      <c r="M12" s="124"/>
    </row>
    <row r="13" spans="1:382" ht="45" customHeight="1" x14ac:dyDescent="0.3">
      <c r="A13" s="95" t="s">
        <v>27</v>
      </c>
      <c r="B13" s="15" t="s">
        <v>24</v>
      </c>
      <c r="C13" s="56"/>
      <c r="D13" s="3"/>
      <c r="E13" s="3"/>
      <c r="F13" s="69"/>
      <c r="G13" s="2">
        <f>SUM(G14:G14)</f>
        <v>0</v>
      </c>
      <c r="H13" s="2">
        <f>SUM(H14:H14)</f>
        <v>0</v>
      </c>
      <c r="J13" s="121"/>
      <c r="K13" s="122"/>
      <c r="L13" s="122"/>
      <c r="M13" s="123"/>
    </row>
    <row r="14" spans="1:382" ht="24" customHeight="1" x14ac:dyDescent="0.3">
      <c r="A14" s="89" t="s">
        <v>173</v>
      </c>
      <c r="B14" s="16" t="s">
        <v>102</v>
      </c>
      <c r="C14" s="28" t="s">
        <v>157</v>
      </c>
      <c r="D14" s="20"/>
      <c r="E14" s="20" t="s">
        <v>74</v>
      </c>
      <c r="F14" s="63">
        <v>2019</v>
      </c>
      <c r="G14" s="42">
        <v>0</v>
      </c>
      <c r="H14" s="42">
        <v>0</v>
      </c>
      <c r="J14" s="117"/>
      <c r="K14" s="117"/>
      <c r="L14" s="117"/>
      <c r="M14" s="117"/>
    </row>
    <row r="15" spans="1:382" x14ac:dyDescent="0.3">
      <c r="A15" s="130"/>
      <c r="B15" s="131"/>
      <c r="C15" s="131"/>
      <c r="D15" s="131"/>
      <c r="E15" s="131"/>
      <c r="F15" s="131"/>
      <c r="G15" s="131"/>
      <c r="H15" s="131"/>
      <c r="J15" s="88"/>
      <c r="K15" s="88"/>
      <c r="L15" s="88"/>
      <c r="M15" s="88"/>
    </row>
    <row r="16" spans="1:382" x14ac:dyDescent="0.3">
      <c r="A16" s="54" t="s">
        <v>180</v>
      </c>
      <c r="B16" s="14" t="s">
        <v>252</v>
      </c>
      <c r="C16" s="12"/>
      <c r="D16" s="38"/>
      <c r="E16" s="8"/>
      <c r="F16" s="62"/>
      <c r="G16" s="9">
        <f>SUM(G17,)</f>
        <v>0</v>
      </c>
      <c r="H16" s="9">
        <f>SUM(H17,)</f>
        <v>0</v>
      </c>
      <c r="J16" s="124"/>
      <c r="K16" s="124"/>
      <c r="L16" s="124"/>
      <c r="M16" s="124"/>
    </row>
    <row r="17" spans="1:13" ht="66.75" customHeight="1" x14ac:dyDescent="0.3">
      <c r="A17" s="2" t="s">
        <v>184</v>
      </c>
      <c r="B17" s="22" t="s">
        <v>205</v>
      </c>
      <c r="C17" s="21"/>
      <c r="D17" s="39"/>
      <c r="E17" s="4"/>
      <c r="F17" s="71"/>
      <c r="G17" s="2">
        <f>SUM(G18)</f>
        <v>0</v>
      </c>
      <c r="H17" s="2">
        <f>SUM(H18)</f>
        <v>0</v>
      </c>
      <c r="J17" s="117"/>
      <c r="K17" s="117"/>
      <c r="L17" s="117"/>
      <c r="M17" s="117"/>
    </row>
    <row r="18" spans="1:13" ht="111.75" customHeight="1" x14ac:dyDescent="0.3">
      <c r="A18" s="17" t="s">
        <v>209</v>
      </c>
      <c r="B18" s="16" t="s">
        <v>251</v>
      </c>
      <c r="C18" s="28" t="s">
        <v>219</v>
      </c>
      <c r="D18" s="20"/>
      <c r="E18" s="36" t="s">
        <v>221</v>
      </c>
      <c r="F18" s="68"/>
      <c r="G18" s="31">
        <v>0</v>
      </c>
      <c r="H18" s="31">
        <v>0</v>
      </c>
      <c r="J18" s="117"/>
      <c r="K18" s="117"/>
      <c r="L18" s="117"/>
      <c r="M18" s="117"/>
    </row>
    <row r="19" spans="1:13" x14ac:dyDescent="0.3">
      <c r="A19" s="17" t="s">
        <v>120</v>
      </c>
      <c r="B19" s="16"/>
      <c r="C19" s="11"/>
      <c r="D19" s="20"/>
      <c r="E19" s="33"/>
      <c r="F19" s="68"/>
      <c r="G19" s="44">
        <f>SUM(G2,G7,G12,G16,)</f>
        <v>4386</v>
      </c>
      <c r="H19" s="44">
        <f>SUM(H2,H7,H12,H16)</f>
        <v>34020</v>
      </c>
      <c r="J19" s="88"/>
      <c r="K19" s="88"/>
      <c r="L19" s="88"/>
      <c r="M19" s="88"/>
    </row>
    <row r="20" spans="1:13" x14ac:dyDescent="0.3">
      <c r="G20" s="75"/>
    </row>
    <row r="21" spans="1:13" x14ac:dyDescent="0.3">
      <c r="A21" s="73"/>
      <c r="B21" s="107" t="s">
        <v>253</v>
      </c>
      <c r="C21" s="105"/>
      <c r="D21" s="60"/>
      <c r="E21" s="60"/>
      <c r="F21" s="60"/>
    </row>
    <row r="22" spans="1:13" x14ac:dyDescent="0.3">
      <c r="A22" s="74"/>
      <c r="B22" s="105" t="s">
        <v>243</v>
      </c>
      <c r="C22" s="105"/>
      <c r="D22" s="60"/>
      <c r="E22" s="60"/>
      <c r="F22" s="60"/>
    </row>
    <row r="23" spans="1:13" x14ac:dyDescent="0.3">
      <c r="C23" s="97"/>
    </row>
  </sheetData>
  <mergeCells count="13">
    <mergeCell ref="J8:M8"/>
    <mergeCell ref="A10:H10"/>
    <mergeCell ref="J10:M10"/>
    <mergeCell ref="J2:M2"/>
    <mergeCell ref="J3:M3"/>
    <mergeCell ref="A6:H6"/>
    <mergeCell ref="J6:M6"/>
    <mergeCell ref="J7:M7"/>
    <mergeCell ref="A15:H15"/>
    <mergeCell ref="J16:M16"/>
    <mergeCell ref="A11:H11"/>
    <mergeCell ref="J12:M12"/>
    <mergeCell ref="J13:M13"/>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102" zoomScaleNormal="102" workbookViewId="0">
      <pane ySplit="1" topLeftCell="A11" activePane="bottomLeft" state="frozen"/>
      <selection pane="bottomLeft" activeCell="H14" sqref="H14"/>
    </sheetView>
  </sheetViews>
  <sheetFormatPr defaultRowHeight="14.4" x14ac:dyDescent="0.3"/>
  <cols>
    <col min="1" max="1" width="6.5546875" style="60" customWidth="1"/>
    <col min="2" max="2" width="40.44140625" style="105" customWidth="1"/>
    <col min="3" max="3" width="37.5546875" style="5" customWidth="1"/>
    <col min="4" max="4" width="8.44140625" style="41" customWidth="1"/>
    <col min="5" max="5" width="18.33203125" style="35" customWidth="1"/>
    <col min="6" max="6" width="7.44140625" style="72" customWidth="1"/>
    <col min="7" max="7" width="11" style="60" customWidth="1"/>
    <col min="8" max="8" width="10.5546875" style="60" customWidth="1"/>
    <col min="9" max="9" width="4" style="60" customWidth="1"/>
    <col min="10" max="11" width="9.33203125" style="60" customWidth="1"/>
    <col min="12" max="12" width="9.109375" style="60" customWidth="1"/>
    <col min="13" max="13" width="45.6640625" style="60" customWidth="1"/>
    <col min="14" max="16384" width="8.88671875" style="60"/>
  </cols>
  <sheetData>
    <row r="1" spans="1:14" ht="75" customHeight="1" x14ac:dyDescent="0.3">
      <c r="A1" s="6" t="s">
        <v>2</v>
      </c>
      <c r="B1" s="6" t="s">
        <v>4</v>
      </c>
      <c r="C1" s="10" t="s">
        <v>0</v>
      </c>
      <c r="D1" s="10" t="s">
        <v>1</v>
      </c>
      <c r="E1" s="10" t="s">
        <v>3</v>
      </c>
      <c r="F1" s="61" t="s">
        <v>5</v>
      </c>
      <c r="G1" s="1">
        <v>2018</v>
      </c>
      <c r="H1" s="1">
        <v>2019</v>
      </c>
      <c r="I1" s="32"/>
      <c r="J1" s="108" t="s">
        <v>259</v>
      </c>
      <c r="K1" s="108" t="s">
        <v>258</v>
      </c>
      <c r="L1" s="109" t="s">
        <v>255</v>
      </c>
      <c r="M1" s="109" t="s">
        <v>256</v>
      </c>
    </row>
    <row r="2" spans="1:14" ht="13.95" customHeight="1" x14ac:dyDescent="0.3">
      <c r="A2" s="129"/>
      <c r="B2" s="129"/>
      <c r="C2" s="129"/>
      <c r="D2" s="129"/>
      <c r="E2" s="129"/>
      <c r="F2" s="129"/>
      <c r="G2" s="129"/>
      <c r="H2" s="129"/>
      <c r="J2" s="125"/>
      <c r="K2" s="125"/>
      <c r="L2" s="125"/>
      <c r="M2" s="125"/>
    </row>
    <row r="3" spans="1:14" ht="19.95" customHeight="1" x14ac:dyDescent="0.3">
      <c r="A3" s="54" t="s">
        <v>13</v>
      </c>
      <c r="B3" s="14" t="s">
        <v>197</v>
      </c>
      <c r="C3" s="12"/>
      <c r="D3" s="38"/>
      <c r="E3" s="8"/>
      <c r="F3" s="62"/>
      <c r="G3" s="9">
        <f>SUM(G4,G12,)</f>
        <v>485000</v>
      </c>
      <c r="H3" s="9">
        <f>SUM(H4,H12,)</f>
        <v>944000</v>
      </c>
      <c r="J3" s="135"/>
      <c r="K3" s="135"/>
      <c r="L3" s="135"/>
      <c r="M3" s="135"/>
    </row>
    <row r="4" spans="1:14" ht="49.35" customHeight="1" x14ac:dyDescent="0.3">
      <c r="A4" s="55" t="s">
        <v>14</v>
      </c>
      <c r="B4" s="56" t="s">
        <v>59</v>
      </c>
      <c r="C4" s="15"/>
      <c r="D4" s="13"/>
      <c r="E4" s="13"/>
      <c r="F4" s="65"/>
      <c r="G4" s="43">
        <f>SUM(G5:G11)</f>
        <v>477000</v>
      </c>
      <c r="H4" s="43">
        <f>SUM(H5:H11)</f>
        <v>489000</v>
      </c>
      <c r="J4" s="126"/>
      <c r="K4" s="127"/>
      <c r="L4" s="127"/>
      <c r="M4" s="128"/>
    </row>
    <row r="5" spans="1:14" ht="58.2" customHeight="1" x14ac:dyDescent="0.3">
      <c r="A5" s="17" t="s">
        <v>20</v>
      </c>
      <c r="B5" s="16" t="s">
        <v>48</v>
      </c>
      <c r="C5" s="47" t="s">
        <v>84</v>
      </c>
      <c r="D5" s="20" t="s">
        <v>111</v>
      </c>
      <c r="E5" s="34" t="s">
        <v>41</v>
      </c>
      <c r="F5" s="67" t="s">
        <v>83</v>
      </c>
      <c r="G5" s="59">
        <v>370000</v>
      </c>
      <c r="H5" s="59">
        <v>380000</v>
      </c>
      <c r="J5" s="117"/>
      <c r="K5" s="117"/>
      <c r="L5" s="117"/>
      <c r="M5" s="117"/>
    </row>
    <row r="6" spans="1:14" ht="23.7" customHeight="1" x14ac:dyDescent="0.3">
      <c r="A6" s="17" t="s">
        <v>21</v>
      </c>
      <c r="B6" s="16" t="s">
        <v>148</v>
      </c>
      <c r="C6" s="47" t="s">
        <v>82</v>
      </c>
      <c r="D6" s="20" t="s">
        <v>111</v>
      </c>
      <c r="E6" s="34" t="s">
        <v>41</v>
      </c>
      <c r="F6" s="67" t="s">
        <v>83</v>
      </c>
      <c r="G6" s="59">
        <v>9000</v>
      </c>
      <c r="H6" s="59">
        <v>9000</v>
      </c>
      <c r="J6" s="117"/>
      <c r="K6" s="117"/>
      <c r="L6" s="117"/>
      <c r="M6" s="117"/>
    </row>
    <row r="7" spans="1:14" ht="33.6" customHeight="1" x14ac:dyDescent="0.3">
      <c r="A7" s="17" t="s">
        <v>22</v>
      </c>
      <c r="B7" s="16" t="s">
        <v>57</v>
      </c>
      <c r="C7" s="47" t="s">
        <v>85</v>
      </c>
      <c r="D7" s="20" t="s">
        <v>111</v>
      </c>
      <c r="E7" s="34" t="s">
        <v>41</v>
      </c>
      <c r="F7" s="67">
        <v>2006</v>
      </c>
      <c r="G7" s="59">
        <v>60000</v>
      </c>
      <c r="H7" s="59">
        <v>60000</v>
      </c>
      <c r="J7" s="117"/>
      <c r="K7" s="117"/>
      <c r="L7" s="117"/>
      <c r="M7" s="117"/>
    </row>
    <row r="8" spans="1:14" ht="35.700000000000003" customHeight="1" collapsed="1" x14ac:dyDescent="0.3">
      <c r="A8" s="17" t="s">
        <v>23</v>
      </c>
      <c r="B8" s="16" t="s">
        <v>86</v>
      </c>
      <c r="C8" s="47" t="s">
        <v>87</v>
      </c>
      <c r="D8" s="20"/>
      <c r="E8" s="34" t="s">
        <v>41</v>
      </c>
      <c r="F8" s="67">
        <v>2019</v>
      </c>
      <c r="G8" s="30">
        <v>0</v>
      </c>
      <c r="H8" s="30">
        <v>2000</v>
      </c>
      <c r="J8" s="117"/>
      <c r="K8" s="117"/>
      <c r="L8" s="117"/>
      <c r="M8" s="117"/>
    </row>
    <row r="9" spans="1:14" ht="34.5" customHeight="1" x14ac:dyDescent="0.3">
      <c r="A9" s="17" t="s">
        <v>50</v>
      </c>
      <c r="B9" s="16" t="s">
        <v>88</v>
      </c>
      <c r="C9" s="47" t="s">
        <v>89</v>
      </c>
      <c r="D9" s="20" t="s">
        <v>111</v>
      </c>
      <c r="E9" s="34" t="s">
        <v>41</v>
      </c>
      <c r="F9" s="67">
        <v>2016</v>
      </c>
      <c r="G9" s="30">
        <v>4000</v>
      </c>
      <c r="H9" s="30">
        <v>4000</v>
      </c>
      <c r="J9" s="117"/>
      <c r="K9" s="117"/>
      <c r="L9" s="117"/>
      <c r="M9" s="117"/>
    </row>
    <row r="10" spans="1:14" ht="55.95" customHeight="1" x14ac:dyDescent="0.3">
      <c r="A10" s="17" t="s">
        <v>53</v>
      </c>
      <c r="B10" s="16" t="s">
        <v>68</v>
      </c>
      <c r="C10" s="47" t="s">
        <v>93</v>
      </c>
      <c r="D10" s="20"/>
      <c r="E10" s="34" t="s">
        <v>41</v>
      </c>
      <c r="F10" s="67">
        <v>2021</v>
      </c>
      <c r="G10" s="30">
        <v>0</v>
      </c>
      <c r="H10" s="30">
        <v>0</v>
      </c>
      <c r="J10" s="117"/>
      <c r="K10" s="117"/>
      <c r="L10" s="117"/>
      <c r="M10" s="117"/>
    </row>
    <row r="11" spans="1:14" ht="25.95" customHeight="1" x14ac:dyDescent="0.3">
      <c r="A11" s="17" t="s">
        <v>54</v>
      </c>
      <c r="B11" s="16" t="s">
        <v>95</v>
      </c>
      <c r="C11" s="47" t="s">
        <v>96</v>
      </c>
      <c r="D11" s="20" t="s">
        <v>109</v>
      </c>
      <c r="E11" s="34" t="s">
        <v>122</v>
      </c>
      <c r="F11" s="67" t="s">
        <v>83</v>
      </c>
      <c r="G11" s="59">
        <v>34000</v>
      </c>
      <c r="H11" s="59">
        <v>34000</v>
      </c>
      <c r="J11" s="117"/>
      <c r="K11" s="117"/>
      <c r="L11" s="117"/>
      <c r="M11" s="117"/>
    </row>
    <row r="12" spans="1:14" ht="82.35" customHeight="1" x14ac:dyDescent="0.3">
      <c r="A12" s="57" t="s">
        <v>166</v>
      </c>
      <c r="B12" s="15" t="s">
        <v>248</v>
      </c>
      <c r="C12" s="58"/>
      <c r="D12" s="3"/>
      <c r="E12" s="3"/>
      <c r="F12" s="65"/>
      <c r="G12" s="2">
        <f>SUM(G13:G16)</f>
        <v>8000</v>
      </c>
      <c r="H12" s="2">
        <f>SUM(H13:H16)</f>
        <v>455000</v>
      </c>
      <c r="J12" s="121"/>
      <c r="K12" s="122"/>
      <c r="L12" s="122"/>
      <c r="M12" s="123"/>
    </row>
    <row r="13" spans="1:14" ht="42" customHeight="1" x14ac:dyDescent="0.3">
      <c r="A13" s="17" t="s">
        <v>25</v>
      </c>
      <c r="B13" s="16" t="s">
        <v>233</v>
      </c>
      <c r="C13" s="47" t="s">
        <v>232</v>
      </c>
      <c r="D13" s="20" t="s">
        <v>107</v>
      </c>
      <c r="E13" s="34" t="s">
        <v>191</v>
      </c>
      <c r="F13" s="67">
        <v>2019</v>
      </c>
      <c r="G13" s="30">
        <v>0</v>
      </c>
      <c r="H13" s="30">
        <v>10000</v>
      </c>
      <c r="J13" s="117"/>
      <c r="K13" s="117"/>
      <c r="L13" s="117"/>
      <c r="M13" s="117"/>
    </row>
    <row r="14" spans="1:14" ht="56.7" customHeight="1" x14ac:dyDescent="0.3">
      <c r="A14" s="17" t="s">
        <v>167</v>
      </c>
      <c r="B14" s="16" t="s">
        <v>123</v>
      </c>
      <c r="C14" s="28" t="s">
        <v>97</v>
      </c>
      <c r="D14" s="20"/>
      <c r="E14" s="34" t="s">
        <v>193</v>
      </c>
      <c r="F14" s="67">
        <v>2019</v>
      </c>
      <c r="G14" s="30">
        <v>0</v>
      </c>
      <c r="H14" s="30">
        <v>10000</v>
      </c>
      <c r="J14" s="117"/>
      <c r="K14" s="117"/>
      <c r="L14" s="117"/>
      <c r="M14" s="117"/>
    </row>
    <row r="15" spans="1:14" ht="23.7" customHeight="1" x14ac:dyDescent="0.3">
      <c r="A15" s="17" t="s">
        <v>168</v>
      </c>
      <c r="B15" s="16" t="s">
        <v>124</v>
      </c>
      <c r="C15" s="47" t="s">
        <v>99</v>
      </c>
      <c r="D15" s="20" t="s">
        <v>107</v>
      </c>
      <c r="E15" s="34" t="s">
        <v>98</v>
      </c>
      <c r="F15" s="67">
        <v>2019</v>
      </c>
      <c r="G15" s="30">
        <v>0</v>
      </c>
      <c r="H15" s="30">
        <v>10000</v>
      </c>
      <c r="J15" s="117"/>
      <c r="K15" s="117"/>
      <c r="L15" s="117"/>
      <c r="M15" s="117"/>
    </row>
    <row r="16" spans="1:14" ht="52.2" x14ac:dyDescent="0.3">
      <c r="A16" s="17" t="s">
        <v>169</v>
      </c>
      <c r="B16" s="16" t="s">
        <v>151</v>
      </c>
      <c r="C16" s="47" t="s">
        <v>100</v>
      </c>
      <c r="D16" s="20" t="s">
        <v>107</v>
      </c>
      <c r="E16" s="34" t="s">
        <v>105</v>
      </c>
      <c r="F16" s="67">
        <v>2019</v>
      </c>
      <c r="G16" s="59">
        <v>8000</v>
      </c>
      <c r="H16" s="59">
        <v>425000</v>
      </c>
      <c r="I16" s="113"/>
      <c r="J16" s="117"/>
      <c r="K16" s="117"/>
      <c r="L16" s="117"/>
      <c r="M16" s="117"/>
      <c r="N16" s="86"/>
    </row>
    <row r="17" spans="1:13" x14ac:dyDescent="0.3">
      <c r="A17" s="17" t="s">
        <v>120</v>
      </c>
      <c r="B17" s="16"/>
      <c r="C17" s="11"/>
      <c r="D17" s="20"/>
      <c r="E17" s="33"/>
      <c r="F17" s="68"/>
      <c r="G17" s="44">
        <f>SUM(G3)</f>
        <v>485000</v>
      </c>
      <c r="H17" s="44">
        <f>SUM(H3,)</f>
        <v>944000</v>
      </c>
      <c r="J17" s="88"/>
      <c r="K17" s="88"/>
      <c r="L17" s="88"/>
      <c r="M17" s="88"/>
    </row>
    <row r="18" spans="1:13" x14ac:dyDescent="0.3">
      <c r="G18" s="75"/>
    </row>
    <row r="19" spans="1:13" x14ac:dyDescent="0.3">
      <c r="A19" s="73"/>
      <c r="B19" s="107" t="s">
        <v>253</v>
      </c>
      <c r="C19" s="105"/>
      <c r="D19" s="60"/>
      <c r="E19" s="60"/>
      <c r="F19" s="60"/>
    </row>
    <row r="20" spans="1:13" x14ac:dyDescent="0.3">
      <c r="A20" s="74"/>
      <c r="B20" s="105" t="s">
        <v>243</v>
      </c>
      <c r="C20" s="105"/>
      <c r="D20" s="60"/>
      <c r="E20" s="60"/>
      <c r="F20" s="60"/>
    </row>
    <row r="21" spans="1:13" x14ac:dyDescent="0.3">
      <c r="C21" s="97"/>
    </row>
  </sheetData>
  <mergeCells count="5">
    <mergeCell ref="J12:M12"/>
    <mergeCell ref="A2:H2"/>
    <mergeCell ref="J2:M2"/>
    <mergeCell ref="J3:M3"/>
    <mergeCell ref="J4:M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345E88ECED5458D3BD680B7BA2225" ma:contentTypeVersion="1" ma:contentTypeDescription="Loo uus dokument" ma:contentTypeScope="" ma:versionID="255e765ff2285a51e05390ca6cf390f7">
  <xsd:schema xmlns:xsd="http://www.w3.org/2001/XMLSchema" xmlns:p="http://schemas.microsoft.com/office/2006/metadata/properties" targetNamespace="http://schemas.microsoft.com/office/2006/metadata/properties" ma:root="true" ma:fieldsID="fc2ccef055eb827defe513884e00b21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06017C3-93E5-4375-8308-8FE2F6F5D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25407D-BC44-469D-9DBC-BE84F7775BA2}">
  <ds:schemaRefs>
    <ds:schemaRef ds:uri="http://schemas.microsoft.com/sharepoint/v3/contenttype/forms"/>
  </ds:schemaRefs>
</ds:datastoreItem>
</file>

<file path=customXml/itemProps3.xml><?xml version="1.0" encoding="utf-8"?>
<ds:datastoreItem xmlns:ds="http://schemas.openxmlformats.org/officeDocument/2006/customXml" ds:itemID="{A9E6B09A-3E3D-40E0-8A2E-9F13F9092F7E}">
  <ds:schemaRef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15</vt:i4>
      </vt:variant>
      <vt:variant>
        <vt:lpstr>Nimega vahemikud</vt:lpstr>
      </vt:variant>
      <vt:variant>
        <vt:i4>3</vt:i4>
      </vt:variant>
    </vt:vector>
  </HeadingPairs>
  <TitlesOfParts>
    <vt:vector size="18" baseType="lpstr">
      <vt:lpstr>Tegevused_vorm</vt:lpstr>
      <vt:lpstr>KeA</vt:lpstr>
      <vt:lpstr>A.L.A.R.A</vt:lpstr>
      <vt:lpstr>KEMIT</vt:lpstr>
      <vt:lpstr>PPA</vt:lpstr>
      <vt:lpstr>PäA</vt:lpstr>
      <vt:lpstr>TervA</vt:lpstr>
      <vt:lpstr>KKI</vt:lpstr>
      <vt:lpstr>MKM</vt:lpstr>
      <vt:lpstr>SiM</vt:lpstr>
      <vt:lpstr>RaM</vt:lpstr>
      <vt:lpstr>MTA</vt:lpstr>
      <vt:lpstr>EGT</vt:lpstr>
      <vt:lpstr>AS Ökosil</vt:lpstr>
      <vt:lpstr>SoM</vt:lpstr>
      <vt:lpstr>KeA!_Toc530730174</vt:lpstr>
      <vt:lpstr>SoM!_Toc530730174</vt:lpstr>
      <vt:lpstr>Tegevused_vorm!_Toc530730174</vt:lpstr>
    </vt:vector>
  </TitlesOfParts>
  <Company>Rahandusministeerium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urvem</dc:creator>
  <cp:lastModifiedBy>Maria Leier</cp:lastModifiedBy>
  <cp:lastPrinted>2018-12-18T09:09:56Z</cp:lastPrinted>
  <dcterms:created xsi:type="dcterms:W3CDTF">2012-09-17T06:47:39Z</dcterms:created>
  <dcterms:modified xsi:type="dcterms:W3CDTF">2020-05-22T09:02:17Z</dcterms:modified>
  <dc:title>Lisa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0x01010017C345E88ECED5458D3BD680B7BA2225</vt:lpwstr>
  </property>
</Properties>
</file>